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activeTab="0"/>
  </bookViews>
  <sheets>
    <sheet name="Sheet1" sheetId="1" r:id="rId1"/>
    <sheet name="Sheet2" sheetId="2" state="hidden" r:id="rId2"/>
  </sheets>
  <definedNames>
    <definedName name="_xlnm.Print_Area" localSheetId="0">'Sheet1'!$A$1:$L$54</definedName>
  </definedNames>
  <calcPr fullCalcOnLoad="1"/>
</workbook>
</file>

<file path=xl/sharedStrings.xml><?xml version="1.0" encoding="utf-8"?>
<sst xmlns="http://schemas.openxmlformats.org/spreadsheetml/2006/main" count="112" uniqueCount="71">
  <si>
    <t>Name</t>
  </si>
  <si>
    <t>Age at end of Period</t>
  </si>
  <si>
    <t>Gender</t>
  </si>
  <si>
    <t>Pension Scheme</t>
  </si>
  <si>
    <t>NHS 1995 Section</t>
  </si>
  <si>
    <t>NHS 2008 Section</t>
  </si>
  <si>
    <t>Male</t>
  </si>
  <si>
    <t>Female</t>
  </si>
  <si>
    <t>Service Details</t>
  </si>
  <si>
    <t>Years</t>
  </si>
  <si>
    <t>Days</t>
  </si>
  <si>
    <t>Length of Service Including added years and transferred in Service.</t>
  </si>
  <si>
    <t>Age last birthday at guarantee date</t>
  </si>
  <si>
    <t>Gross pension of £1 per annum</t>
  </si>
  <si>
    <t>Lump sum of £1</t>
  </si>
  <si>
    <t>Widow’s pension of £1 per annum</t>
  </si>
  <si>
    <t>Deduction for GMP of £1 per annum</t>
  </si>
  <si>
    <t>Deduction for NI modification of £1 pa</t>
  </si>
  <si>
    <t>Pre-88 factor</t>
  </si>
  <si>
    <t>Post-88 factor</t>
  </si>
  <si>
    <t>Post-88 adj.</t>
  </si>
  <si>
    <t>Widower’s pension of £1 per annum</t>
  </si>
  <si>
    <t>Club factors for females with a pension age of 65</t>
  </si>
  <si>
    <r>
      <t>Widow’s pension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of £1 per annum</t>
    </r>
  </si>
  <si>
    <t>Pension Calculations</t>
  </si>
  <si>
    <t>Pension</t>
  </si>
  <si>
    <t>Lump Sum</t>
  </si>
  <si>
    <t>Start</t>
  </si>
  <si>
    <t>End</t>
  </si>
  <si>
    <t>Spouse</t>
  </si>
  <si>
    <t>Difference</t>
  </si>
  <si>
    <t>Scheme</t>
  </si>
  <si>
    <t>Pension Factor</t>
  </si>
  <si>
    <t>Lump Sum Factor</t>
  </si>
  <si>
    <t>Spouse Factor</t>
  </si>
  <si>
    <t>Inflation Rate</t>
  </si>
  <si>
    <t>Factors</t>
  </si>
  <si>
    <t>Age at Start of Period</t>
  </si>
  <si>
    <t>Age at end</t>
  </si>
  <si>
    <t>Real Increase in Pension</t>
  </si>
  <si>
    <t>Real Increase in Lump Sum</t>
  </si>
  <si>
    <t>Accrued Pension</t>
  </si>
  <si>
    <t>Accrued Lump Sum</t>
  </si>
  <si>
    <t>CETV at start of period</t>
  </si>
  <si>
    <t>CETV at end of period</t>
  </si>
  <si>
    <t>Real Increase in CETV</t>
  </si>
  <si>
    <t>Results</t>
  </si>
  <si>
    <t xml:space="preserve"> </t>
  </si>
  <si>
    <t>With Inflation</t>
  </si>
  <si>
    <t>The actual rate of pension that would be payable to the senior manager if they became entitled to it at the end of the of the financial year.</t>
  </si>
  <si>
    <t>The amount of lump sum that would be payable to the senior manager if they became entitled to it at the end of the financial year</t>
  </si>
  <si>
    <t>The annual rate of pension, adjusted for inflation that would be payable to the senior manager if they became entitled to it at the beginning of the year</t>
  </si>
  <si>
    <t>The amount of lump sum, adjusted for inflation, that would be payable to the senior manager if they became entitled to it at the beginning of the financial year</t>
  </si>
  <si>
    <t>PE</t>
  </si>
  <si>
    <t>LSE</t>
  </si>
  <si>
    <t>PB</t>
  </si>
  <si>
    <t>LSB</t>
  </si>
  <si>
    <t>Start adj inflation</t>
  </si>
  <si>
    <t>Annual Increase to total Remuneration package</t>
  </si>
  <si>
    <t>£ value of  transfer in received during period (If known)</t>
  </si>
  <si>
    <t>Date of Birth</t>
  </si>
  <si>
    <t>Complete the white cells only</t>
  </si>
  <si>
    <t>Non-Club factors for males with a pension age of 60</t>
  </si>
  <si>
    <t>Non-Club factors for females with a pension age of 60</t>
  </si>
  <si>
    <t>Non-Club factors for males with a pension age of 65</t>
  </si>
  <si>
    <t>Choose</t>
  </si>
  <si>
    <t>Start Period</t>
  </si>
  <si>
    <t>End Period</t>
  </si>
  <si>
    <t xml:space="preserve">Pensionable Earnings  </t>
  </si>
  <si>
    <t xml:space="preserve">Member contributions paid in period (If known)  </t>
  </si>
  <si>
    <t>NHS Resource Account Calculator 2021-22 (Protected Members Only)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</si>
</sst>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[$-F800]dddd\,\ mmmm\ dd\,\ yyyy"/>
    <numFmt numFmtId="167" formatCode="[$-809]dd\ mmmm\ yyyy"/>
  </numFmts>
  <fonts count="6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7"/>
      <name val="Arial"/>
      <family val="2"/>
    </font>
    <font>
      <sz val="10"/>
      <color indexed="47"/>
      <name val="Arial"/>
      <family val="2"/>
    </font>
    <font>
      <sz val="10"/>
      <color indexed="49"/>
      <name val="Arial"/>
      <family val="2"/>
    </font>
    <font>
      <sz val="10"/>
      <color indexed="45"/>
      <name val="Arial"/>
      <family val="2"/>
    </font>
    <font>
      <b/>
      <u val="single"/>
      <sz val="10"/>
      <color indexed="10"/>
      <name val="Arial"/>
      <family val="2"/>
    </font>
    <font>
      <b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4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CFFFF"/>
      <name val="Arial"/>
      <family val="2"/>
    </font>
    <font>
      <sz val="10"/>
      <color rgb="FFFFCC99"/>
      <name val="Arial"/>
      <family val="2"/>
    </font>
    <font>
      <sz val="10"/>
      <color rgb="FF33CCCC"/>
      <name val="Arial"/>
      <family val="2"/>
    </font>
    <font>
      <sz val="10"/>
      <color rgb="FFFF99CC"/>
      <name val="Arial"/>
      <family val="2"/>
    </font>
    <font>
      <b/>
      <u val="single"/>
      <sz val="10"/>
      <color rgb="FFFF0000"/>
      <name val="Arial"/>
      <family val="2"/>
    </font>
    <font>
      <b/>
      <sz val="16"/>
      <color theme="1"/>
      <name val="Arial"/>
      <family val="2"/>
    </font>
    <font>
      <u val="single"/>
      <sz val="14"/>
      <color theme="1"/>
      <name val="Arial"/>
      <family val="2"/>
    </font>
    <font>
      <b/>
      <u val="single"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33" borderId="10" xfId="56" applyFont="1" applyFill="1" applyBorder="1" applyAlignment="1">
      <alignment horizontal="center" vertical="top" wrapText="1"/>
      <protection/>
    </xf>
    <xf numFmtId="0" fontId="0" fillId="34" borderId="10" xfId="56" applyFont="1" applyFill="1" applyBorder="1" applyAlignment="1">
      <alignment horizontal="center" vertical="top" wrapText="1"/>
      <protection/>
    </xf>
    <xf numFmtId="0" fontId="0" fillId="35" borderId="10" xfId="56" applyFont="1" applyFill="1" applyBorder="1" applyAlignment="1">
      <alignment horizontal="center" vertical="top" wrapText="1"/>
      <protection/>
    </xf>
    <xf numFmtId="0" fontId="0" fillId="36" borderId="10" xfId="56" applyFont="1" applyFill="1" applyBorder="1" applyAlignment="1">
      <alignment horizontal="center" vertical="top" wrapText="1"/>
      <protection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33" borderId="11" xfId="56" applyFont="1" applyFill="1" applyBorder="1" applyAlignment="1">
      <alignment horizontal="center" vertical="top" wrapText="1"/>
      <protection/>
    </xf>
    <xf numFmtId="2" fontId="0" fillId="33" borderId="11" xfId="56" applyNumberFormat="1" applyFont="1" applyFill="1" applyBorder="1" applyAlignment="1">
      <alignment horizontal="center" vertical="top" wrapText="1"/>
      <protection/>
    </xf>
    <xf numFmtId="1" fontId="0" fillId="34" borderId="11" xfId="56" applyNumberFormat="1" applyFont="1" applyFill="1" applyBorder="1" applyAlignment="1">
      <alignment horizontal="center" vertical="top" wrapText="1"/>
      <protection/>
    </xf>
    <xf numFmtId="2" fontId="0" fillId="34" borderId="11" xfId="56" applyNumberFormat="1" applyFont="1" applyFill="1" applyBorder="1" applyAlignment="1">
      <alignment horizontal="center" vertical="top" wrapText="1"/>
      <protection/>
    </xf>
    <xf numFmtId="0" fontId="0" fillId="35" borderId="11" xfId="56" applyFont="1" applyFill="1" applyBorder="1" applyAlignment="1">
      <alignment horizontal="center" vertical="top" wrapText="1"/>
      <protection/>
    </xf>
    <xf numFmtId="2" fontId="0" fillId="35" borderId="11" xfId="56" applyNumberFormat="1" applyFont="1" applyFill="1" applyBorder="1" applyAlignment="1">
      <alignment horizontal="center" vertical="top" wrapText="1"/>
      <protection/>
    </xf>
    <xf numFmtId="0" fontId="0" fillId="36" borderId="11" xfId="56" applyFont="1" applyFill="1" applyBorder="1" applyAlignment="1">
      <alignment horizontal="center" vertical="top" wrapText="1"/>
      <protection/>
    </xf>
    <xf numFmtId="2" fontId="0" fillId="36" borderId="11" xfId="56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6" fillId="37" borderId="0" xfId="0" applyFont="1" applyFill="1" applyAlignment="1" applyProtection="1">
      <alignment/>
      <protection hidden="1"/>
    </xf>
    <xf numFmtId="0" fontId="37" fillId="37" borderId="0" xfId="0" applyFont="1" applyFill="1" applyAlignment="1" applyProtection="1">
      <alignment/>
      <protection hidden="1"/>
    </xf>
    <xf numFmtId="0" fontId="36" fillId="37" borderId="12" xfId="0" applyFont="1" applyFill="1" applyBorder="1" applyAlignment="1" applyProtection="1">
      <alignment/>
      <protection hidden="1"/>
    </xf>
    <xf numFmtId="0" fontId="36" fillId="37" borderId="13" xfId="0" applyFont="1" applyFill="1" applyBorder="1" applyAlignment="1" applyProtection="1">
      <alignment/>
      <protection hidden="1"/>
    </xf>
    <xf numFmtId="0" fontId="37" fillId="37" borderId="14" xfId="0" applyFont="1" applyFill="1" applyBorder="1" applyAlignment="1" applyProtection="1">
      <alignment/>
      <protection hidden="1"/>
    </xf>
    <xf numFmtId="0" fontId="36" fillId="37" borderId="15" xfId="0" applyFont="1" applyFill="1" applyBorder="1" applyAlignment="1" applyProtection="1">
      <alignment/>
      <protection hidden="1"/>
    </xf>
    <xf numFmtId="0" fontId="37" fillId="37" borderId="0" xfId="0" applyFont="1" applyFill="1" applyBorder="1" applyAlignment="1" applyProtection="1">
      <alignment/>
      <protection hidden="1"/>
    </xf>
    <xf numFmtId="0" fontId="36" fillId="37" borderId="0" xfId="0" applyFont="1" applyFill="1" applyBorder="1" applyAlignment="1" applyProtection="1">
      <alignment/>
      <protection hidden="1"/>
    </xf>
    <xf numFmtId="0" fontId="37" fillId="37" borderId="16" xfId="0" applyFont="1" applyFill="1" applyBorder="1" applyAlignment="1" applyProtection="1">
      <alignment/>
      <protection hidden="1"/>
    </xf>
    <xf numFmtId="0" fontId="36" fillId="37" borderId="0" xfId="0" applyFont="1" applyFill="1" applyBorder="1" applyAlignment="1" applyProtection="1">
      <alignment/>
      <protection hidden="1"/>
    </xf>
    <xf numFmtId="0" fontId="51" fillId="37" borderId="0" xfId="0" applyFont="1" applyFill="1" applyBorder="1" applyAlignment="1" applyProtection="1">
      <alignment/>
      <protection hidden="1"/>
    </xf>
    <xf numFmtId="0" fontId="40" fillId="37" borderId="0" xfId="0" applyFont="1" applyFill="1" applyBorder="1" applyAlignment="1" applyProtection="1">
      <alignment/>
      <protection hidden="1"/>
    </xf>
    <xf numFmtId="0" fontId="40" fillId="37" borderId="16" xfId="0" applyFont="1" applyFill="1" applyBorder="1" applyAlignment="1" applyProtection="1">
      <alignment/>
      <protection hidden="1"/>
    </xf>
    <xf numFmtId="0" fontId="36" fillId="37" borderId="17" xfId="0" applyFont="1" applyFill="1" applyBorder="1" applyAlignment="1" applyProtection="1">
      <alignment/>
      <protection hidden="1"/>
    </xf>
    <xf numFmtId="0" fontId="36" fillId="37" borderId="18" xfId="0" applyFont="1" applyFill="1" applyBorder="1" applyAlignment="1" applyProtection="1">
      <alignment/>
      <protection hidden="1"/>
    </xf>
    <xf numFmtId="0" fontId="37" fillId="37" borderId="19" xfId="0" applyFont="1" applyFill="1" applyBorder="1" applyAlignment="1" applyProtection="1">
      <alignment/>
      <protection hidden="1"/>
    </xf>
    <xf numFmtId="0" fontId="52" fillId="37" borderId="0" xfId="0" applyFont="1" applyFill="1" applyAlignment="1" applyProtection="1">
      <alignment/>
      <protection hidden="1"/>
    </xf>
    <xf numFmtId="0" fontId="53" fillId="37" borderId="0" xfId="0" applyFont="1" applyFill="1" applyAlignment="1" applyProtection="1">
      <alignment/>
      <protection hidden="1"/>
    </xf>
    <xf numFmtId="0" fontId="53" fillId="37" borderId="0" xfId="0" applyFont="1" applyFill="1" applyAlignment="1" applyProtection="1">
      <alignment horizontal="center"/>
      <protection hidden="1"/>
    </xf>
    <xf numFmtId="164" fontId="53" fillId="37" borderId="0" xfId="0" applyNumberFormat="1" applyFont="1" applyFill="1" applyAlignment="1" applyProtection="1">
      <alignment/>
      <protection hidden="1"/>
    </xf>
    <xf numFmtId="164" fontId="52" fillId="37" borderId="0" xfId="0" applyNumberFormat="1" applyFont="1" applyFill="1" applyAlignment="1" applyProtection="1">
      <alignment/>
      <protection hidden="1"/>
    </xf>
    <xf numFmtId="9" fontId="52" fillId="37" borderId="0" xfId="0" applyNumberFormat="1" applyFont="1" applyFill="1" applyAlignment="1" applyProtection="1">
      <alignment/>
      <protection hidden="1"/>
    </xf>
    <xf numFmtId="10" fontId="52" fillId="37" borderId="0" xfId="0" applyNumberFormat="1" applyFont="1" applyFill="1" applyAlignment="1" applyProtection="1">
      <alignment/>
      <protection hidden="1"/>
    </xf>
    <xf numFmtId="2" fontId="0" fillId="38" borderId="11" xfId="56" applyNumberFormat="1" applyFont="1" applyFill="1" applyBorder="1" applyAlignment="1">
      <alignment horizontal="center" vertical="top" wrapText="1"/>
      <protection/>
    </xf>
    <xf numFmtId="2" fontId="0" fillId="38" borderId="11" xfId="55" applyNumberFormat="1" applyFont="1" applyFill="1" applyBorder="1" applyAlignment="1">
      <alignment horizontal="center"/>
      <protection/>
    </xf>
    <xf numFmtId="2" fontId="54" fillId="33" borderId="11" xfId="56" applyNumberFormat="1" applyFont="1" applyFill="1" applyBorder="1" applyAlignment="1">
      <alignment horizontal="center" vertical="top" wrapText="1"/>
      <protection/>
    </xf>
    <xf numFmtId="2" fontId="55" fillId="30" borderId="11" xfId="56" applyNumberFormat="1" applyFont="1" applyFill="1" applyBorder="1" applyAlignment="1">
      <alignment horizontal="center" vertical="top" wrapText="1"/>
      <protection/>
    </xf>
    <xf numFmtId="2" fontId="55" fillId="34" borderId="11" xfId="56" applyNumberFormat="1" applyFont="1" applyFill="1" applyBorder="1" applyAlignment="1">
      <alignment horizontal="center" vertical="top" wrapText="1"/>
      <protection/>
    </xf>
    <xf numFmtId="2" fontId="0" fillId="39" borderId="11" xfId="56" applyNumberFormat="1" applyFont="1" applyFill="1" applyBorder="1" applyAlignment="1">
      <alignment horizontal="center" vertical="top" wrapText="1"/>
      <protection/>
    </xf>
    <xf numFmtId="0" fontId="0" fillId="39" borderId="11" xfId="56" applyFont="1" applyFill="1" applyBorder="1" applyAlignment="1">
      <alignment horizontal="center" vertical="top" wrapText="1"/>
      <protection/>
    </xf>
    <xf numFmtId="2" fontId="0" fillId="39" borderId="11" xfId="55" applyNumberFormat="1" applyFont="1" applyFill="1" applyBorder="1" applyAlignment="1">
      <alignment horizontal="center"/>
      <protection/>
    </xf>
    <xf numFmtId="0" fontId="0" fillId="39" borderId="11" xfId="56" applyFont="1" applyFill="1" applyBorder="1">
      <alignment/>
      <protection/>
    </xf>
    <xf numFmtId="0" fontId="0" fillId="39" borderId="11" xfId="0" applyFill="1" applyBorder="1" applyAlignment="1">
      <alignment/>
    </xf>
    <xf numFmtId="2" fontId="0" fillId="40" borderId="11" xfId="56" applyNumberFormat="1" applyFont="1" applyFill="1" applyBorder="1" applyAlignment="1">
      <alignment horizontal="center" vertical="top" wrapText="1"/>
      <protection/>
    </xf>
    <xf numFmtId="1" fontId="0" fillId="40" borderId="11" xfId="56" applyNumberFormat="1" applyFont="1" applyFill="1" applyBorder="1" applyAlignment="1">
      <alignment horizontal="center" vertical="top" wrapText="1"/>
      <protection/>
    </xf>
    <xf numFmtId="0" fontId="55" fillId="40" borderId="11" xfId="0" applyFont="1" applyFill="1" applyBorder="1" applyAlignment="1">
      <alignment/>
    </xf>
    <xf numFmtId="2" fontId="56" fillId="35" borderId="11" xfId="56" applyNumberFormat="1" applyFont="1" applyFill="1" applyBorder="1" applyAlignment="1">
      <alignment horizontal="center" vertical="top" wrapText="1"/>
      <protection/>
    </xf>
    <xf numFmtId="2" fontId="57" fillId="36" borderId="11" xfId="56" applyNumberFormat="1" applyFont="1" applyFill="1" applyBorder="1" applyAlignment="1">
      <alignment horizontal="center" vertical="top" wrapText="1"/>
      <protection/>
    </xf>
    <xf numFmtId="0" fontId="51" fillId="37" borderId="20" xfId="0" applyFont="1" applyFill="1" applyBorder="1" applyAlignment="1" applyProtection="1">
      <alignment horizontal="center" vertical="center"/>
      <protection locked="0"/>
    </xf>
    <xf numFmtId="0" fontId="51" fillId="37" borderId="21" xfId="0" applyFont="1" applyFill="1" applyBorder="1" applyAlignment="1" applyProtection="1">
      <alignment horizontal="center" vertical="center"/>
      <protection locked="0"/>
    </xf>
    <xf numFmtId="0" fontId="51" fillId="37" borderId="0" xfId="0" applyFont="1" applyFill="1" applyBorder="1" applyAlignment="1" applyProtection="1">
      <alignment vertical="center" wrapText="1"/>
      <protection hidden="1"/>
    </xf>
    <xf numFmtId="165" fontId="51" fillId="37" borderId="0" xfId="0" applyNumberFormat="1" applyFont="1" applyFill="1" applyBorder="1" applyAlignment="1" applyProtection="1">
      <alignment vertical="center"/>
      <protection hidden="1"/>
    </xf>
    <xf numFmtId="0" fontId="58" fillId="37" borderId="0" xfId="0" applyFont="1" applyFill="1" applyBorder="1" applyAlignment="1" applyProtection="1">
      <alignment/>
      <protection hidden="1"/>
    </xf>
    <xf numFmtId="0" fontId="53" fillId="37" borderId="0" xfId="0" applyFont="1" applyFill="1" applyBorder="1" applyAlignment="1" applyProtection="1">
      <alignment/>
      <protection hidden="1"/>
    </xf>
    <xf numFmtId="0" fontId="3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53" fillId="37" borderId="0" xfId="0" applyNumberFormat="1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9" fillId="37" borderId="0" xfId="0" applyFont="1" applyFill="1" applyBorder="1" applyAlignment="1" applyProtection="1">
      <alignment vertical="center"/>
      <protection hidden="1"/>
    </xf>
    <xf numFmtId="0" fontId="51" fillId="2" borderId="22" xfId="0" applyFont="1" applyFill="1" applyBorder="1" applyAlignment="1" applyProtection="1">
      <alignment horizontal="center" vertical="center"/>
      <protection hidden="1"/>
    </xf>
    <xf numFmtId="0" fontId="51" fillId="2" borderId="23" xfId="0" applyFont="1" applyFill="1" applyBorder="1" applyAlignment="1" applyProtection="1">
      <alignment horizontal="center" vertical="center"/>
      <protection hidden="1"/>
    </xf>
    <xf numFmtId="0" fontId="51" fillId="3" borderId="22" xfId="0" applyFont="1" applyFill="1" applyBorder="1" applyAlignment="1" applyProtection="1">
      <alignment horizontal="center" vertical="center"/>
      <protection hidden="1"/>
    </xf>
    <xf numFmtId="0" fontId="51" fillId="3" borderId="23" xfId="0" applyFont="1" applyFill="1" applyBorder="1" applyAlignment="1" applyProtection="1">
      <alignment horizontal="center" vertical="center"/>
      <protection hidden="1"/>
    </xf>
    <xf numFmtId="0" fontId="36" fillId="37" borderId="0" xfId="0" applyFont="1" applyFill="1" applyAlignment="1" applyProtection="1">
      <alignment horizontal="center" vertical="center"/>
      <protection hidden="1"/>
    </xf>
    <xf numFmtId="10" fontId="9" fillId="0" borderId="24" xfId="0" applyNumberFormat="1" applyFont="1" applyFill="1" applyBorder="1" applyAlignment="1" applyProtection="1">
      <alignment horizontal="center" vertical="center"/>
      <protection/>
    </xf>
    <xf numFmtId="0" fontId="51" fillId="4" borderId="22" xfId="0" applyFont="1" applyFill="1" applyBorder="1" applyAlignment="1" applyProtection="1">
      <alignment horizontal="left" vertical="center"/>
      <protection hidden="1"/>
    </xf>
    <xf numFmtId="0" fontId="51" fillId="4" borderId="11" xfId="0" applyFont="1" applyFill="1" applyBorder="1" applyAlignment="1" applyProtection="1">
      <alignment horizontal="left" vertical="center"/>
      <protection hidden="1"/>
    </xf>
    <xf numFmtId="0" fontId="60" fillId="37" borderId="0" xfId="0" applyFont="1" applyFill="1" applyBorder="1" applyAlignment="1" applyProtection="1">
      <alignment horizontal="center"/>
      <protection hidden="1"/>
    </xf>
    <xf numFmtId="0" fontId="61" fillId="37" borderId="0" xfId="0" applyFont="1" applyFill="1" applyBorder="1" applyAlignment="1" applyProtection="1">
      <alignment horizontal="center" vertical="center"/>
      <protection hidden="1"/>
    </xf>
    <xf numFmtId="165" fontId="51" fillId="5" borderId="25" xfId="0" applyNumberFormat="1" applyFont="1" applyFill="1" applyBorder="1" applyAlignment="1" applyProtection="1">
      <alignment horizontal="center" vertical="center"/>
      <protection hidden="1"/>
    </xf>
    <xf numFmtId="165" fontId="51" fillId="5" borderId="26" xfId="0" applyNumberFormat="1" applyFont="1" applyFill="1" applyBorder="1" applyAlignment="1" applyProtection="1">
      <alignment horizontal="center" vertical="center"/>
      <protection hidden="1"/>
    </xf>
    <xf numFmtId="165" fontId="51" fillId="5" borderId="11" xfId="0" applyNumberFormat="1" applyFont="1" applyFill="1" applyBorder="1" applyAlignment="1" applyProtection="1">
      <alignment horizontal="center" vertical="center"/>
      <protection hidden="1"/>
    </xf>
    <xf numFmtId="165" fontId="51" fillId="5" borderId="23" xfId="0" applyNumberFormat="1" applyFont="1" applyFill="1" applyBorder="1" applyAlignment="1" applyProtection="1">
      <alignment horizontal="center" vertical="center"/>
      <protection hidden="1"/>
    </xf>
    <xf numFmtId="0" fontId="51" fillId="41" borderId="27" xfId="0" applyFont="1" applyFill="1" applyBorder="1" applyAlignment="1" applyProtection="1">
      <alignment horizontal="center" vertical="center"/>
      <protection hidden="1"/>
    </xf>
    <xf numFmtId="0" fontId="51" fillId="41" borderId="28" xfId="0" applyFont="1" applyFill="1" applyBorder="1" applyAlignment="1" applyProtection="1">
      <alignment horizontal="center" vertical="center"/>
      <protection hidden="1"/>
    </xf>
    <xf numFmtId="0" fontId="36" fillId="5" borderId="25" xfId="0" applyFont="1" applyFill="1" applyBorder="1" applyAlignment="1" applyProtection="1">
      <alignment horizontal="center" vertical="center"/>
      <protection hidden="1"/>
    </xf>
    <xf numFmtId="0" fontId="36" fillId="5" borderId="11" xfId="0" applyFont="1" applyFill="1" applyBorder="1" applyAlignment="1" applyProtection="1">
      <alignment horizontal="center" vertical="center"/>
      <protection hidden="1"/>
    </xf>
    <xf numFmtId="0" fontId="53" fillId="37" borderId="0" xfId="0" applyFont="1" applyFill="1" applyAlignment="1" applyProtection="1">
      <alignment horizontal="center"/>
      <protection hidden="1"/>
    </xf>
    <xf numFmtId="0" fontId="51" fillId="37" borderId="0" xfId="0" applyFont="1" applyFill="1" applyBorder="1" applyAlignment="1" applyProtection="1">
      <alignment horizontal="center"/>
      <protection hidden="1"/>
    </xf>
    <xf numFmtId="0" fontId="51" fillId="2" borderId="29" xfId="0" applyFont="1" applyFill="1" applyBorder="1" applyAlignment="1" applyProtection="1">
      <alignment horizontal="center" vertical="center"/>
      <protection hidden="1"/>
    </xf>
    <xf numFmtId="0" fontId="51" fillId="2" borderId="30" xfId="0" applyFont="1" applyFill="1" applyBorder="1" applyAlignment="1" applyProtection="1">
      <alignment horizontal="center" vertical="center"/>
      <protection hidden="1"/>
    </xf>
    <xf numFmtId="0" fontId="51" fillId="3" borderId="29" xfId="0" applyFont="1" applyFill="1" applyBorder="1" applyAlignment="1" applyProtection="1">
      <alignment horizontal="center" vertical="center"/>
      <protection hidden="1"/>
    </xf>
    <xf numFmtId="0" fontId="51" fillId="3" borderId="30" xfId="0" applyFont="1" applyFill="1" applyBorder="1" applyAlignment="1" applyProtection="1">
      <alignment horizontal="center" vertical="center"/>
      <protection hidden="1"/>
    </xf>
    <xf numFmtId="164" fontId="51" fillId="37" borderId="31" xfId="0" applyNumberFormat="1" applyFont="1" applyFill="1" applyBorder="1" applyAlignment="1" applyProtection="1">
      <alignment horizontal="center" vertical="center"/>
      <protection locked="0"/>
    </xf>
    <xf numFmtId="164" fontId="51" fillId="37" borderId="32" xfId="0" applyNumberFormat="1" applyFont="1" applyFill="1" applyBorder="1" applyAlignment="1" applyProtection="1">
      <alignment horizontal="center" vertical="center"/>
      <protection locked="0"/>
    </xf>
    <xf numFmtId="14" fontId="51" fillId="42" borderId="33" xfId="0" applyNumberFormat="1" applyFont="1" applyFill="1" applyBorder="1" applyAlignment="1" applyProtection="1">
      <alignment horizontal="center" vertical="center" wrapText="1"/>
      <protection hidden="1"/>
    </xf>
    <xf numFmtId="14" fontId="51" fillId="42" borderId="34" xfId="0" applyNumberFormat="1" applyFont="1" applyFill="1" applyBorder="1" applyAlignment="1" applyProtection="1">
      <alignment horizontal="center" vertical="center" wrapText="1"/>
      <protection hidden="1"/>
    </xf>
    <xf numFmtId="14" fontId="51" fillId="9" borderId="33" xfId="0" applyNumberFormat="1" applyFont="1" applyFill="1" applyBorder="1" applyAlignment="1" applyProtection="1">
      <alignment horizontal="center" vertical="center" wrapText="1"/>
      <protection hidden="1"/>
    </xf>
    <xf numFmtId="14" fontId="51" fillId="9" borderId="34" xfId="0" applyNumberFormat="1" applyFont="1" applyFill="1" applyBorder="1" applyAlignment="1" applyProtection="1">
      <alignment horizontal="center" vertical="center" wrapText="1"/>
      <protection hidden="1"/>
    </xf>
    <xf numFmtId="0" fontId="51" fillId="37" borderId="22" xfId="0" applyFont="1" applyFill="1" applyBorder="1" applyAlignment="1" applyProtection="1">
      <alignment horizontal="center" vertical="center"/>
      <protection locked="0"/>
    </xf>
    <xf numFmtId="0" fontId="51" fillId="37" borderId="23" xfId="0" applyFont="1" applyFill="1" applyBorder="1" applyAlignment="1" applyProtection="1">
      <alignment horizontal="center" vertical="center"/>
      <protection locked="0"/>
    </xf>
    <xf numFmtId="0" fontId="51" fillId="41" borderId="22" xfId="0" applyFont="1" applyFill="1" applyBorder="1" applyAlignment="1" applyProtection="1">
      <alignment horizontal="center" vertical="center"/>
      <protection/>
    </xf>
    <xf numFmtId="0" fontId="51" fillId="41" borderId="23" xfId="0" applyFont="1" applyFill="1" applyBorder="1" applyAlignment="1" applyProtection="1">
      <alignment horizontal="center" vertical="center"/>
      <protection/>
    </xf>
    <xf numFmtId="0" fontId="51" fillId="37" borderId="20" xfId="0" applyFont="1" applyFill="1" applyBorder="1" applyAlignment="1" applyProtection="1">
      <alignment horizontal="center" vertical="center"/>
      <protection locked="0"/>
    </xf>
    <xf numFmtId="0" fontId="51" fillId="37" borderId="21" xfId="0" applyFont="1" applyFill="1" applyBorder="1" applyAlignment="1" applyProtection="1">
      <alignment horizontal="center" vertical="center"/>
      <protection locked="0"/>
    </xf>
    <xf numFmtId="0" fontId="51" fillId="37" borderId="35" xfId="0" applyFont="1" applyFill="1" applyBorder="1" applyAlignment="1" applyProtection="1">
      <alignment horizontal="center" vertical="center"/>
      <protection locked="0"/>
    </xf>
    <xf numFmtId="0" fontId="51" fillId="37" borderId="26" xfId="0" applyFont="1" applyFill="1" applyBorder="1" applyAlignment="1" applyProtection="1">
      <alignment horizontal="center" vertical="center"/>
      <protection locked="0"/>
    </xf>
    <xf numFmtId="0" fontId="51" fillId="37" borderId="0" xfId="0" applyFont="1" applyFill="1" applyBorder="1" applyAlignment="1" applyProtection="1">
      <alignment horizontal="center" vertical="center"/>
      <protection hidden="1"/>
    </xf>
    <xf numFmtId="0" fontId="51" fillId="41" borderId="36" xfId="0" applyFont="1" applyFill="1" applyBorder="1" applyAlignment="1" applyProtection="1">
      <alignment horizontal="center" vertical="center"/>
      <protection/>
    </xf>
    <xf numFmtId="0" fontId="51" fillId="41" borderId="37" xfId="0" applyFont="1" applyFill="1" applyBorder="1" applyAlignment="1" applyProtection="1">
      <alignment horizontal="center" vertical="center"/>
      <protection/>
    </xf>
    <xf numFmtId="0" fontId="51" fillId="37" borderId="16" xfId="0" applyFont="1" applyFill="1" applyBorder="1" applyAlignment="1" applyProtection="1">
      <alignment horizontal="center" vertical="center"/>
      <protection hidden="1"/>
    </xf>
    <xf numFmtId="14" fontId="51" fillId="37" borderId="36" xfId="0" applyNumberFormat="1" applyFont="1" applyFill="1" applyBorder="1" applyAlignment="1" applyProtection="1">
      <alignment horizontal="center" vertical="center"/>
      <protection locked="0"/>
    </xf>
    <xf numFmtId="14" fontId="51" fillId="37" borderId="37" xfId="0" applyNumberFormat="1" applyFont="1" applyFill="1" applyBorder="1" applyAlignment="1" applyProtection="1">
      <alignment horizontal="center" vertical="center"/>
      <protection locked="0"/>
    </xf>
    <xf numFmtId="164" fontId="51" fillId="37" borderId="27" xfId="0" applyNumberFormat="1" applyFont="1" applyFill="1" applyBorder="1" applyAlignment="1" applyProtection="1">
      <alignment horizontal="center" vertical="center"/>
      <protection locked="0"/>
    </xf>
    <xf numFmtId="164" fontId="51" fillId="37" borderId="24" xfId="0" applyNumberFormat="1" applyFont="1" applyFill="1" applyBorder="1" applyAlignment="1" applyProtection="1">
      <alignment horizontal="center" vertical="center"/>
      <protection locked="0"/>
    </xf>
    <xf numFmtId="0" fontId="61" fillId="37" borderId="0" xfId="0" applyFont="1" applyFill="1" applyBorder="1" applyAlignment="1" applyProtection="1">
      <alignment horizontal="center"/>
      <protection hidden="1"/>
    </xf>
    <xf numFmtId="0" fontId="51" fillId="37" borderId="0" xfId="0" applyFont="1" applyFill="1" applyBorder="1" applyAlignment="1" applyProtection="1">
      <alignment horizontal="center" wrapText="1"/>
      <protection hidden="1"/>
    </xf>
    <xf numFmtId="0" fontId="51" fillId="37" borderId="16" xfId="0" applyFont="1" applyFill="1" applyBorder="1" applyAlignment="1" applyProtection="1">
      <alignment horizontal="center" wrapText="1"/>
      <protection hidden="1"/>
    </xf>
    <xf numFmtId="14" fontId="51" fillId="9" borderId="12" xfId="0" applyNumberFormat="1" applyFont="1" applyFill="1" applyBorder="1" applyAlignment="1" applyProtection="1">
      <alignment horizontal="center" wrapText="1"/>
      <protection hidden="1"/>
    </xf>
    <xf numFmtId="14" fontId="51" fillId="9" borderId="14" xfId="0" applyNumberFormat="1" applyFont="1" applyFill="1" applyBorder="1" applyAlignment="1" applyProtection="1">
      <alignment horizontal="center" wrapText="1"/>
      <protection hidden="1"/>
    </xf>
    <xf numFmtId="14" fontId="51" fillId="42" borderId="12" xfId="0" applyNumberFormat="1" applyFont="1" applyFill="1" applyBorder="1" applyAlignment="1" applyProtection="1">
      <alignment horizontal="center" wrapText="1"/>
      <protection hidden="1"/>
    </xf>
    <xf numFmtId="14" fontId="51" fillId="42" borderId="14" xfId="0" applyNumberFormat="1" applyFont="1" applyFill="1" applyBorder="1" applyAlignment="1" applyProtection="1">
      <alignment horizontal="center" wrapText="1"/>
      <protection hidden="1"/>
    </xf>
    <xf numFmtId="165" fontId="51" fillId="4" borderId="11" xfId="0" applyNumberFormat="1" applyFont="1" applyFill="1" applyBorder="1" applyAlignment="1" applyProtection="1">
      <alignment horizontal="center" vertical="center"/>
      <protection hidden="1"/>
    </xf>
    <xf numFmtId="165" fontId="51" fillId="4" borderId="23" xfId="0" applyNumberFormat="1" applyFont="1" applyFill="1" applyBorder="1" applyAlignment="1" applyProtection="1">
      <alignment horizontal="center" vertical="center"/>
      <protection hidden="1"/>
    </xf>
    <xf numFmtId="0" fontId="59" fillId="37" borderId="0" xfId="0" applyFont="1" applyFill="1" applyBorder="1" applyAlignment="1" applyProtection="1">
      <alignment horizontal="left" vertical="center"/>
      <protection hidden="1"/>
    </xf>
    <xf numFmtId="0" fontId="59" fillId="37" borderId="18" xfId="0" applyFont="1" applyFill="1" applyBorder="1" applyAlignment="1" applyProtection="1">
      <alignment horizontal="left" vertical="center"/>
      <protection hidden="1"/>
    </xf>
    <xf numFmtId="0" fontId="51" fillId="4" borderId="35" xfId="0" applyFont="1" applyFill="1" applyBorder="1" applyAlignment="1" applyProtection="1">
      <alignment horizontal="left" vertical="center"/>
      <protection hidden="1"/>
    </xf>
    <xf numFmtId="0" fontId="51" fillId="4" borderId="25" xfId="0" applyFont="1" applyFill="1" applyBorder="1" applyAlignment="1" applyProtection="1">
      <alignment horizontal="left" vertical="center"/>
      <protection hidden="1"/>
    </xf>
    <xf numFmtId="165" fontId="51" fillId="5" borderId="38" xfId="0" applyNumberFormat="1" applyFont="1" applyFill="1" applyBorder="1" applyAlignment="1" applyProtection="1">
      <alignment horizontal="center" vertical="center"/>
      <protection hidden="1"/>
    </xf>
    <xf numFmtId="165" fontId="51" fillId="5" borderId="16" xfId="0" applyNumberFormat="1" applyFont="1" applyFill="1" applyBorder="1" applyAlignment="1" applyProtection="1">
      <alignment horizontal="center" vertical="center"/>
      <protection hidden="1"/>
    </xf>
    <xf numFmtId="165" fontId="51" fillId="5" borderId="39" xfId="0" applyNumberFormat="1" applyFont="1" applyFill="1" applyBorder="1" applyAlignment="1" applyProtection="1">
      <alignment horizontal="center" vertical="center"/>
      <protection hidden="1"/>
    </xf>
    <xf numFmtId="165" fontId="51" fillId="5" borderId="19" xfId="0" applyNumberFormat="1" applyFont="1" applyFill="1" applyBorder="1" applyAlignment="1" applyProtection="1">
      <alignment horizontal="center" vertical="center"/>
      <protection hidden="1"/>
    </xf>
    <xf numFmtId="0" fontId="51" fillId="5" borderId="35" xfId="0" applyNumberFormat="1" applyFont="1" applyFill="1" applyBorder="1" applyAlignment="1" applyProtection="1">
      <alignment horizontal="left" vertical="center" wrapText="1"/>
      <protection hidden="1"/>
    </xf>
    <xf numFmtId="0" fontId="51" fillId="5" borderId="25" xfId="0" applyNumberFormat="1" applyFont="1" applyFill="1" applyBorder="1" applyAlignment="1" applyProtection="1">
      <alignment horizontal="left" vertical="center" wrapText="1"/>
      <protection hidden="1"/>
    </xf>
    <xf numFmtId="0" fontId="51" fillId="5" borderId="22" xfId="0" applyNumberFormat="1" applyFont="1" applyFill="1" applyBorder="1" applyAlignment="1" applyProtection="1">
      <alignment horizontal="left" vertical="center" wrapText="1"/>
      <protection hidden="1"/>
    </xf>
    <xf numFmtId="0" fontId="51" fillId="5" borderId="11" xfId="0" applyNumberFormat="1" applyFont="1" applyFill="1" applyBorder="1" applyAlignment="1" applyProtection="1">
      <alignment horizontal="left" vertical="center" wrapText="1"/>
      <protection hidden="1"/>
    </xf>
    <xf numFmtId="0" fontId="51" fillId="5" borderId="22" xfId="0" applyFont="1" applyFill="1" applyBorder="1" applyAlignment="1" applyProtection="1">
      <alignment horizontal="left" vertical="center" wrapText="1"/>
      <protection hidden="1"/>
    </xf>
    <xf numFmtId="0" fontId="51" fillId="5" borderId="11" xfId="0" applyFont="1" applyFill="1" applyBorder="1" applyAlignment="1" applyProtection="1">
      <alignment horizontal="left" vertical="center" wrapText="1"/>
      <protection hidden="1"/>
    </xf>
    <xf numFmtId="0" fontId="51" fillId="5" borderId="15" xfId="0" applyFont="1" applyFill="1" applyBorder="1" applyAlignment="1" applyProtection="1">
      <alignment horizontal="left" vertical="center"/>
      <protection hidden="1"/>
    </xf>
    <xf numFmtId="0" fontId="51" fillId="5" borderId="0" xfId="0" applyFont="1" applyFill="1" applyBorder="1" applyAlignment="1" applyProtection="1">
      <alignment horizontal="left" vertical="center"/>
      <protection hidden="1"/>
    </xf>
    <xf numFmtId="0" fontId="51" fillId="5" borderId="40" xfId="0" applyFont="1" applyFill="1" applyBorder="1" applyAlignment="1" applyProtection="1">
      <alignment horizontal="left" vertical="center"/>
      <protection hidden="1"/>
    </xf>
    <xf numFmtId="0" fontId="51" fillId="5" borderId="17" xfId="0" applyFont="1" applyFill="1" applyBorder="1" applyAlignment="1" applyProtection="1">
      <alignment horizontal="left" vertical="center"/>
      <protection hidden="1"/>
    </xf>
    <xf numFmtId="0" fontId="51" fillId="5" borderId="18" xfId="0" applyFont="1" applyFill="1" applyBorder="1" applyAlignment="1" applyProtection="1">
      <alignment horizontal="left" vertical="center"/>
      <protection hidden="1"/>
    </xf>
    <xf numFmtId="0" fontId="51" fillId="5" borderId="41" xfId="0" applyFont="1" applyFill="1" applyBorder="1" applyAlignment="1" applyProtection="1">
      <alignment horizontal="left" vertical="center"/>
      <protection hidden="1"/>
    </xf>
    <xf numFmtId="0" fontId="51" fillId="4" borderId="20" xfId="0" applyFont="1" applyFill="1" applyBorder="1" applyAlignment="1" applyProtection="1">
      <alignment horizontal="left" vertical="center"/>
      <protection hidden="1"/>
    </xf>
    <xf numFmtId="0" fontId="51" fillId="4" borderId="42" xfId="0" applyFont="1" applyFill="1" applyBorder="1" applyAlignment="1" applyProtection="1">
      <alignment horizontal="left" vertical="center"/>
      <protection hidden="1"/>
    </xf>
    <xf numFmtId="165" fontId="51" fillId="4" borderId="25" xfId="0" applyNumberFormat="1" applyFont="1" applyFill="1" applyBorder="1" applyAlignment="1" applyProtection="1">
      <alignment horizontal="center" vertical="center"/>
      <protection hidden="1"/>
    </xf>
    <xf numFmtId="165" fontId="51" fillId="4" borderId="26" xfId="0" applyNumberFormat="1" applyFont="1" applyFill="1" applyBorder="1" applyAlignment="1" applyProtection="1">
      <alignment horizontal="center" vertical="center"/>
      <protection hidden="1"/>
    </xf>
    <xf numFmtId="0" fontId="51" fillId="37" borderId="0" xfId="0" applyFont="1" applyFill="1" applyBorder="1" applyAlignment="1" applyProtection="1">
      <alignment horizontal="right"/>
      <protection hidden="1"/>
    </xf>
    <xf numFmtId="0" fontId="51" fillId="37" borderId="16" xfId="0" applyFont="1" applyFill="1" applyBorder="1" applyAlignment="1" applyProtection="1">
      <alignment horizontal="right"/>
      <protection hidden="1"/>
    </xf>
    <xf numFmtId="0" fontId="51" fillId="37" borderId="0" xfId="0" applyFont="1" applyFill="1" applyBorder="1" applyAlignment="1" applyProtection="1">
      <alignment horizontal="right" vertical="top" wrapText="1"/>
      <protection hidden="1"/>
    </xf>
    <xf numFmtId="165" fontId="51" fillId="4" borderId="42" xfId="0" applyNumberFormat="1" applyFont="1" applyFill="1" applyBorder="1" applyAlignment="1" applyProtection="1">
      <alignment horizontal="center" vertical="center"/>
      <protection hidden="1"/>
    </xf>
    <xf numFmtId="165" fontId="51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36" borderId="43" xfId="56" applyFont="1" applyFill="1" applyBorder="1" applyAlignment="1">
      <alignment horizontal="center" vertical="top" wrapText="1"/>
      <protection/>
    </xf>
    <xf numFmtId="0" fontId="0" fillId="36" borderId="10" xfId="56" applyFont="1" applyFill="1" applyBorder="1" applyAlignment="1">
      <alignment horizontal="center" vertical="top" wrapText="1"/>
      <protection/>
    </xf>
    <xf numFmtId="0" fontId="0" fillId="36" borderId="12" xfId="56" applyFont="1" applyFill="1" applyBorder="1" applyAlignment="1">
      <alignment horizontal="center" vertical="top" wrapText="1"/>
      <protection/>
    </xf>
    <xf numFmtId="0" fontId="0" fillId="36" borderId="13" xfId="56" applyFont="1" applyFill="1" applyBorder="1" applyAlignment="1">
      <alignment horizontal="center" vertical="top" wrapText="1"/>
      <protection/>
    </xf>
    <xf numFmtId="0" fontId="0" fillId="36" borderId="14" xfId="56" applyFont="1" applyFill="1" applyBorder="1" applyAlignment="1">
      <alignment horizontal="center" vertical="top" wrapText="1"/>
      <protection/>
    </xf>
    <xf numFmtId="0" fontId="0" fillId="36" borderId="17" xfId="56" applyFont="1" applyFill="1" applyBorder="1" applyAlignment="1">
      <alignment horizontal="center" vertical="top" wrapText="1"/>
      <protection/>
    </xf>
    <xf numFmtId="0" fontId="0" fillId="36" borderId="18" xfId="56" applyFont="1" applyFill="1" applyBorder="1" applyAlignment="1">
      <alignment horizontal="center" vertical="top" wrapText="1"/>
      <protection/>
    </xf>
    <xf numFmtId="0" fontId="0" fillId="36" borderId="19" xfId="56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0" fillId="34" borderId="12" xfId="56" applyFont="1" applyFill="1" applyBorder="1" applyAlignment="1">
      <alignment horizontal="center" vertical="top" wrapText="1"/>
      <protection/>
    </xf>
    <xf numFmtId="0" fontId="0" fillId="34" borderId="13" xfId="56" applyFont="1" applyFill="1" applyBorder="1" applyAlignment="1">
      <alignment horizontal="center" vertical="top" wrapText="1"/>
      <protection/>
    </xf>
    <xf numFmtId="0" fontId="0" fillId="34" borderId="14" xfId="56" applyFont="1" applyFill="1" applyBorder="1" applyAlignment="1">
      <alignment horizontal="center" vertical="top" wrapText="1"/>
      <protection/>
    </xf>
    <xf numFmtId="0" fontId="0" fillId="34" borderId="17" xfId="56" applyFont="1" applyFill="1" applyBorder="1" applyAlignment="1">
      <alignment horizontal="center" vertical="top" wrapText="1"/>
      <protection/>
    </xf>
    <xf numFmtId="0" fontId="0" fillId="34" borderId="18" xfId="56" applyFont="1" applyFill="1" applyBorder="1" applyAlignment="1">
      <alignment horizontal="center" vertical="top" wrapText="1"/>
      <protection/>
    </xf>
    <xf numFmtId="0" fontId="0" fillId="34" borderId="19" xfId="56" applyFont="1" applyFill="1" applyBorder="1" applyAlignment="1">
      <alignment horizontal="center" vertical="top" wrapText="1"/>
      <protection/>
    </xf>
    <xf numFmtId="0" fontId="0" fillId="34" borderId="43" xfId="56" applyFont="1" applyFill="1" applyBorder="1" applyAlignment="1">
      <alignment horizontal="center" vertical="top" wrapText="1"/>
      <protection/>
    </xf>
    <xf numFmtId="0" fontId="0" fillId="34" borderId="10" xfId="56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center"/>
    </xf>
    <xf numFmtId="0" fontId="3" fillId="43" borderId="0" xfId="56" applyFont="1" applyFill="1" applyAlignment="1">
      <alignment horizontal="center"/>
      <protection/>
    </xf>
    <xf numFmtId="0" fontId="0" fillId="33" borderId="43" xfId="56" applyFont="1" applyFill="1" applyBorder="1" applyAlignment="1">
      <alignment horizontal="center" vertical="top" wrapText="1"/>
      <protection/>
    </xf>
    <xf numFmtId="0" fontId="0" fillId="33" borderId="10" xfId="56" applyFont="1" applyFill="1" applyBorder="1" applyAlignment="1">
      <alignment horizontal="center" vertical="top" wrapText="1"/>
      <protection/>
    </xf>
    <xf numFmtId="0" fontId="0" fillId="35" borderId="43" xfId="56" applyFont="1" applyFill="1" applyBorder="1" applyAlignment="1">
      <alignment horizontal="center" vertical="top" wrapText="1"/>
      <protection/>
    </xf>
    <xf numFmtId="0" fontId="0" fillId="35" borderId="10" xfId="56" applyFont="1" applyFill="1" applyBorder="1" applyAlignment="1">
      <alignment horizontal="center" vertical="top" wrapText="1"/>
      <protection/>
    </xf>
    <xf numFmtId="0" fontId="0" fillId="33" borderId="12" xfId="56" applyFont="1" applyFill="1" applyBorder="1" applyAlignment="1">
      <alignment horizontal="center" vertical="top" wrapText="1"/>
      <protection/>
    </xf>
    <xf numFmtId="0" fontId="0" fillId="33" borderId="15" xfId="56" applyFont="1" applyFill="1" applyBorder="1" applyAlignment="1">
      <alignment horizontal="center" vertical="top" wrapText="1"/>
      <protection/>
    </xf>
    <xf numFmtId="0" fontId="0" fillId="33" borderId="13" xfId="56" applyFont="1" applyFill="1" applyBorder="1" applyAlignment="1">
      <alignment horizontal="center" vertical="top" wrapText="1"/>
      <protection/>
    </xf>
    <xf numFmtId="0" fontId="0" fillId="33" borderId="14" xfId="56" applyFont="1" applyFill="1" applyBorder="1" applyAlignment="1">
      <alignment horizontal="center" vertical="top" wrapText="1"/>
      <protection/>
    </xf>
    <xf numFmtId="0" fontId="0" fillId="33" borderId="17" xfId="56" applyFont="1" applyFill="1" applyBorder="1" applyAlignment="1">
      <alignment horizontal="center" vertical="top" wrapText="1"/>
      <protection/>
    </xf>
    <xf numFmtId="0" fontId="0" fillId="33" borderId="18" xfId="56" applyFont="1" applyFill="1" applyBorder="1" applyAlignment="1">
      <alignment horizontal="center" vertical="top" wrapText="1"/>
      <protection/>
    </xf>
    <xf numFmtId="0" fontId="0" fillId="33" borderId="19" xfId="56" applyFont="1" applyFill="1" applyBorder="1" applyAlignment="1">
      <alignment horizontal="center" vertical="top" wrapText="1"/>
      <protection/>
    </xf>
    <xf numFmtId="0" fontId="6" fillId="43" borderId="18" xfId="56" applyFont="1" applyFill="1" applyBorder="1" applyAlignment="1">
      <alignment horizontal="center"/>
      <protection/>
    </xf>
    <xf numFmtId="0" fontId="0" fillId="35" borderId="12" xfId="56" applyFont="1" applyFill="1" applyBorder="1" applyAlignment="1">
      <alignment horizontal="center" vertical="top" wrapText="1"/>
      <protection/>
    </xf>
    <xf numFmtId="0" fontId="0" fillId="35" borderId="13" xfId="56" applyFont="1" applyFill="1" applyBorder="1" applyAlignment="1">
      <alignment horizontal="center" vertical="top" wrapText="1"/>
      <protection/>
    </xf>
    <xf numFmtId="0" fontId="0" fillId="35" borderId="14" xfId="56" applyFont="1" applyFill="1" applyBorder="1" applyAlignment="1">
      <alignment horizontal="center" vertical="top" wrapText="1"/>
      <protection/>
    </xf>
    <xf numFmtId="0" fontId="0" fillId="35" borderId="17" xfId="56" applyFont="1" applyFill="1" applyBorder="1" applyAlignment="1">
      <alignment horizontal="center" vertical="top" wrapText="1"/>
      <protection/>
    </xf>
    <xf numFmtId="0" fontId="0" fillId="35" borderId="18" xfId="56" applyFont="1" applyFill="1" applyBorder="1" applyAlignment="1">
      <alignment horizontal="center" vertical="top" wrapText="1"/>
      <protection/>
    </xf>
    <xf numFmtId="0" fontId="0" fillId="35" borderId="19" xfId="56" applyFont="1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TVIN-CB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T52"/>
  <sheetViews>
    <sheetView showGridLines="0" tabSelected="1" zoomScale="90" zoomScaleNormal="90" zoomScalePageLayoutView="0" workbookViewId="0" topLeftCell="A1">
      <selection activeCell="E5" sqref="E5:F5"/>
    </sheetView>
  </sheetViews>
  <sheetFormatPr defaultColWidth="9.140625" defaultRowHeight="12.75"/>
  <cols>
    <col min="1" max="1" width="4.421875" style="17" customWidth="1"/>
    <col min="2" max="2" width="3.28125" style="17" customWidth="1"/>
    <col min="3" max="3" width="8.421875" style="17" customWidth="1"/>
    <col min="4" max="5" width="21.57421875" style="17" customWidth="1"/>
    <col min="6" max="6" width="11.57421875" style="17" customWidth="1"/>
    <col min="7" max="7" width="11.00390625" style="17" customWidth="1"/>
    <col min="8" max="8" width="7.8515625" style="17" customWidth="1"/>
    <col min="9" max="9" width="12.00390625" style="17" customWidth="1"/>
    <col min="10" max="10" width="10.8515625" style="17" customWidth="1"/>
    <col min="11" max="11" width="3.28125" style="18" customWidth="1"/>
    <col min="12" max="12" width="11.57421875" style="18" customWidth="1"/>
    <col min="13" max="13" width="11.140625" style="18" hidden="1" customWidth="1"/>
    <col min="14" max="14" width="18.57421875" style="18" hidden="1" customWidth="1"/>
    <col min="15" max="15" width="17.421875" style="18" hidden="1" customWidth="1"/>
    <col min="16" max="16" width="21.140625" style="18" hidden="1" customWidth="1"/>
    <col min="17" max="17" width="22.7109375" style="18" hidden="1" customWidth="1"/>
    <col min="18" max="18" width="26.7109375" style="18" hidden="1" customWidth="1"/>
    <col min="19" max="19" width="26.8515625" style="17" hidden="1" customWidth="1"/>
    <col min="20" max="20" width="19.421875" style="17" customWidth="1"/>
    <col min="21" max="21" width="9.140625" style="17" customWidth="1"/>
    <col min="22" max="16384" width="9.140625" style="17" customWidth="1"/>
  </cols>
  <sheetData>
    <row r="1" spans="12:19" ht="13.5" thickBot="1">
      <c r="L1" s="33"/>
      <c r="M1" s="33"/>
      <c r="N1" s="33"/>
      <c r="O1" s="33"/>
      <c r="P1" s="33"/>
      <c r="Q1" s="33"/>
      <c r="R1" s="33"/>
      <c r="S1" s="33"/>
    </row>
    <row r="2" spans="2:19" ht="12.75">
      <c r="B2" s="19"/>
      <c r="C2" s="20"/>
      <c r="D2" s="20"/>
      <c r="E2" s="20"/>
      <c r="F2" s="20"/>
      <c r="G2" s="20"/>
      <c r="H2" s="20"/>
      <c r="I2" s="20"/>
      <c r="J2" s="20"/>
      <c r="K2" s="21"/>
      <c r="L2" s="33"/>
      <c r="M2" s="33"/>
      <c r="N2" s="33" t="s">
        <v>65</v>
      </c>
      <c r="O2" s="33"/>
      <c r="P2" s="33" t="s">
        <v>65</v>
      </c>
      <c r="Q2" s="33"/>
      <c r="R2" s="33"/>
      <c r="S2" s="33"/>
    </row>
    <row r="3" spans="2:19" ht="22.5" customHeight="1">
      <c r="B3" s="22"/>
      <c r="C3" s="23">
        <v>365</v>
      </c>
      <c r="D3" s="74" t="s">
        <v>70</v>
      </c>
      <c r="E3" s="74"/>
      <c r="F3" s="74"/>
      <c r="G3" s="74"/>
      <c r="H3" s="74"/>
      <c r="I3" s="74"/>
      <c r="J3" s="24"/>
      <c r="K3" s="25"/>
      <c r="L3" s="33"/>
      <c r="M3" s="33">
        <v>60</v>
      </c>
      <c r="N3" s="33" t="s">
        <v>4</v>
      </c>
      <c r="O3" s="33"/>
      <c r="P3" s="33" t="s">
        <v>6</v>
      </c>
      <c r="Q3" s="33"/>
      <c r="R3" s="38">
        <v>0.5</v>
      </c>
      <c r="S3" s="33"/>
    </row>
    <row r="4" spans="2:19" ht="18" customHeight="1" thickBot="1">
      <c r="B4" s="22"/>
      <c r="C4" s="24"/>
      <c r="D4" s="24"/>
      <c r="E4" s="24"/>
      <c r="F4" s="24"/>
      <c r="G4" s="24"/>
      <c r="H4" s="24"/>
      <c r="I4" s="24"/>
      <c r="J4" s="24"/>
      <c r="K4" s="25"/>
      <c r="L4" s="33"/>
      <c r="M4" s="33">
        <v>80</v>
      </c>
      <c r="N4" s="33" t="s">
        <v>5</v>
      </c>
      <c r="O4" s="33"/>
      <c r="P4" s="33" t="s">
        <v>7</v>
      </c>
      <c r="Q4" s="33"/>
      <c r="R4" s="39">
        <v>0.375</v>
      </c>
      <c r="S4" s="33"/>
    </row>
    <row r="5" spans="2:19" ht="15" customHeight="1">
      <c r="B5" s="22"/>
      <c r="C5" s="104" t="s">
        <v>3</v>
      </c>
      <c r="D5" s="104"/>
      <c r="E5" s="102" t="s">
        <v>65</v>
      </c>
      <c r="F5" s="103"/>
      <c r="G5" s="24"/>
      <c r="H5" s="75" t="s">
        <v>61</v>
      </c>
      <c r="I5" s="75"/>
      <c r="J5" s="75"/>
      <c r="K5" s="25"/>
      <c r="L5" s="33"/>
      <c r="M5" s="33"/>
      <c r="N5" s="33"/>
      <c r="O5" s="33"/>
      <c r="P5" s="33"/>
      <c r="Q5" s="33"/>
      <c r="R5" s="33"/>
      <c r="S5" s="33"/>
    </row>
    <row r="6" spans="2:19" ht="15" customHeight="1">
      <c r="B6" s="22"/>
      <c r="C6" s="104" t="s">
        <v>0</v>
      </c>
      <c r="D6" s="104"/>
      <c r="E6" s="96"/>
      <c r="F6" s="97"/>
      <c r="G6" s="24"/>
      <c r="H6" s="75"/>
      <c r="I6" s="75"/>
      <c r="J6" s="75"/>
      <c r="K6" s="25"/>
      <c r="L6" s="33"/>
      <c r="M6" s="33"/>
      <c r="N6" s="33"/>
      <c r="O6" s="33"/>
      <c r="P6" s="33"/>
      <c r="Q6" s="33"/>
      <c r="R6" s="33"/>
      <c r="S6" s="33"/>
    </row>
    <row r="7" spans="2:19" ht="15" customHeight="1">
      <c r="B7" s="22"/>
      <c r="C7" s="104" t="s">
        <v>60</v>
      </c>
      <c r="D7" s="107"/>
      <c r="E7" s="108"/>
      <c r="F7" s="109"/>
      <c r="G7" s="24"/>
      <c r="H7" s="75"/>
      <c r="I7" s="75"/>
      <c r="J7" s="75"/>
      <c r="K7" s="25"/>
      <c r="L7" s="33"/>
      <c r="M7" s="33"/>
      <c r="N7" s="33"/>
      <c r="O7" s="33"/>
      <c r="P7" s="33"/>
      <c r="Q7" s="33"/>
      <c r="R7" s="33"/>
      <c r="S7" s="33"/>
    </row>
    <row r="8" spans="2:19" ht="15" customHeight="1" thickBot="1">
      <c r="B8" s="22"/>
      <c r="C8" s="104" t="s">
        <v>37</v>
      </c>
      <c r="D8" s="104"/>
      <c r="E8" s="105" t="str">
        <f>IF(E7="","Populate the Date of Birth",INT((F13-E7)/365.25))</f>
        <v>Populate the Date of Birth</v>
      </c>
      <c r="F8" s="106"/>
      <c r="G8" s="24"/>
      <c r="H8" s="75"/>
      <c r="I8" s="75"/>
      <c r="J8" s="75"/>
      <c r="K8" s="25"/>
      <c r="L8" s="33"/>
      <c r="M8" s="33"/>
      <c r="N8" s="33"/>
      <c r="O8" s="33"/>
      <c r="P8" s="33"/>
      <c r="Q8" s="33"/>
      <c r="R8" s="33"/>
      <c r="S8" s="33"/>
    </row>
    <row r="9" spans="2:19" ht="15" customHeight="1" thickBot="1">
      <c r="B9" s="22"/>
      <c r="C9" s="104" t="s">
        <v>1</v>
      </c>
      <c r="D9" s="104"/>
      <c r="E9" s="98" t="str">
        <f>IF(E7="","Populate the Date of Birth",INT((I13-E7)/365.25))</f>
        <v>Populate the Date of Birth</v>
      </c>
      <c r="F9" s="99"/>
      <c r="G9" s="24"/>
      <c r="H9" s="80" t="s">
        <v>35</v>
      </c>
      <c r="I9" s="81"/>
      <c r="J9" s="71">
        <v>0.031</v>
      </c>
      <c r="K9" s="25"/>
      <c r="L9" s="33"/>
      <c r="M9" s="33"/>
      <c r="N9" s="33"/>
      <c r="O9" s="33"/>
      <c r="P9" s="33"/>
      <c r="Q9" s="33"/>
      <c r="R9" s="33"/>
      <c r="S9" s="33"/>
    </row>
    <row r="10" spans="2:19" ht="15" customHeight="1" thickBot="1">
      <c r="B10" s="22"/>
      <c r="C10" s="104" t="s">
        <v>2</v>
      </c>
      <c r="D10" s="104"/>
      <c r="E10" s="100" t="s">
        <v>65</v>
      </c>
      <c r="F10" s="101"/>
      <c r="G10" s="24"/>
      <c r="H10" s="24"/>
      <c r="I10" s="24"/>
      <c r="J10" s="24"/>
      <c r="K10" s="25"/>
      <c r="L10" s="33"/>
      <c r="M10" s="33"/>
      <c r="N10" s="33"/>
      <c r="O10" s="33"/>
      <c r="P10" s="33"/>
      <c r="Q10" s="33"/>
      <c r="R10" s="33"/>
      <c r="S10" s="33"/>
    </row>
    <row r="11" spans="2:19" ht="17.25" customHeight="1" thickBot="1">
      <c r="B11" s="22"/>
      <c r="C11" s="85"/>
      <c r="D11" s="85"/>
      <c r="E11" s="26"/>
      <c r="F11" s="26"/>
      <c r="G11" s="24"/>
      <c r="H11" s="24"/>
      <c r="I11" s="24"/>
      <c r="J11" s="24"/>
      <c r="K11" s="25"/>
      <c r="L11" s="33"/>
      <c r="M11" s="33"/>
      <c r="N11" s="33"/>
      <c r="O11" s="33"/>
      <c r="P11" s="33"/>
      <c r="Q11" s="33"/>
      <c r="R11" s="33"/>
      <c r="S11" s="33"/>
    </row>
    <row r="12" spans="2:19" ht="12.75" customHeight="1">
      <c r="B12" s="22"/>
      <c r="C12" s="112" t="s">
        <v>8</v>
      </c>
      <c r="D12" s="112"/>
      <c r="E12" s="112"/>
      <c r="F12" s="117" t="s">
        <v>66</v>
      </c>
      <c r="G12" s="118"/>
      <c r="H12" s="24"/>
      <c r="I12" s="115" t="s">
        <v>67</v>
      </c>
      <c r="J12" s="116"/>
      <c r="K12" s="25"/>
      <c r="L12" s="33"/>
      <c r="M12" s="33"/>
      <c r="N12" s="33"/>
      <c r="O12" s="33"/>
      <c r="P12" s="33"/>
      <c r="Q12" s="33"/>
      <c r="R12" s="33"/>
      <c r="S12" s="33"/>
    </row>
    <row r="13" spans="2:19" ht="15.75" customHeight="1">
      <c r="B13" s="22"/>
      <c r="C13" s="113" t="s">
        <v>11</v>
      </c>
      <c r="D13" s="113"/>
      <c r="E13" s="114"/>
      <c r="F13" s="92">
        <v>44286</v>
      </c>
      <c r="G13" s="93"/>
      <c r="H13" s="27"/>
      <c r="I13" s="94">
        <v>44651</v>
      </c>
      <c r="J13" s="95"/>
      <c r="K13" s="25"/>
      <c r="L13" s="33"/>
      <c r="M13" s="84" t="s">
        <v>24</v>
      </c>
      <c r="N13" s="84"/>
      <c r="O13" s="84"/>
      <c r="P13" s="34"/>
      <c r="Q13" s="33"/>
      <c r="R13" s="33"/>
      <c r="S13" s="33"/>
    </row>
    <row r="14" spans="2:19" ht="15" customHeight="1">
      <c r="B14" s="22"/>
      <c r="C14" s="113"/>
      <c r="D14" s="113"/>
      <c r="E14" s="114"/>
      <c r="F14" s="66" t="s">
        <v>9</v>
      </c>
      <c r="G14" s="67" t="s">
        <v>10</v>
      </c>
      <c r="H14" s="27"/>
      <c r="I14" s="68" t="s">
        <v>9</v>
      </c>
      <c r="J14" s="69" t="s">
        <v>10</v>
      </c>
      <c r="K14" s="25"/>
      <c r="L14" s="33"/>
      <c r="M14" s="34"/>
      <c r="N14" s="35" t="s">
        <v>27</v>
      </c>
      <c r="O14" s="35" t="s">
        <v>28</v>
      </c>
      <c r="P14" s="34" t="s">
        <v>30</v>
      </c>
      <c r="Q14" s="33" t="s">
        <v>57</v>
      </c>
      <c r="R14" s="33"/>
      <c r="S14" s="33"/>
    </row>
    <row r="15" spans="2:19" ht="15" customHeight="1" thickBot="1">
      <c r="B15" s="22"/>
      <c r="C15" s="113"/>
      <c r="D15" s="113"/>
      <c r="E15" s="114"/>
      <c r="F15" s="55">
        <v>0</v>
      </c>
      <c r="G15" s="56">
        <v>0</v>
      </c>
      <c r="H15" s="28">
        <f>(G15/C3)+F15</f>
        <v>0</v>
      </c>
      <c r="I15" s="55">
        <v>0</v>
      </c>
      <c r="J15" s="56">
        <v>0</v>
      </c>
      <c r="K15" s="29">
        <f>(J15/C3)+I15</f>
        <v>0</v>
      </c>
      <c r="L15" s="33"/>
      <c r="M15" s="34" t="s">
        <v>25</v>
      </c>
      <c r="N15" s="36">
        <f>IF(E5=N3,ROUND((F19/M4)*H15,2),ROUND((F19/M3)*H15,2))</f>
        <v>0</v>
      </c>
      <c r="O15" s="36">
        <f>IF(E5=N3,ROUND((I19/M4)*K15,2),ROUND((I19/M3)*K15,2))</f>
        <v>0</v>
      </c>
      <c r="P15" s="36">
        <f>O15-N15</f>
        <v>0</v>
      </c>
      <c r="Q15" s="37">
        <f>N15*Sheet2!$L$2</f>
        <v>0</v>
      </c>
      <c r="R15" s="37">
        <f>N15+Q15</f>
        <v>0</v>
      </c>
      <c r="S15" s="33"/>
    </row>
    <row r="16" spans="2:19" ht="12" customHeight="1">
      <c r="B16" s="22"/>
      <c r="C16" s="24"/>
      <c r="D16" s="24"/>
      <c r="E16" s="24"/>
      <c r="F16" s="27"/>
      <c r="G16" s="27"/>
      <c r="H16" s="27"/>
      <c r="I16" s="27"/>
      <c r="J16" s="27"/>
      <c r="K16" s="25"/>
      <c r="L16" s="33"/>
      <c r="M16" s="34" t="s">
        <v>26</v>
      </c>
      <c r="N16" s="36">
        <f>IF(E5=N3,(N15*3),0)</f>
        <v>0</v>
      </c>
      <c r="O16" s="36">
        <f>IF(E5=N3,(O15*3),0)</f>
        <v>0</v>
      </c>
      <c r="P16" s="36">
        <f>O16-N16</f>
        <v>0</v>
      </c>
      <c r="Q16" s="37">
        <f>N16*Sheet2!$L$2</f>
        <v>0</v>
      </c>
      <c r="R16" s="37">
        <f>N16+Q16</f>
        <v>0</v>
      </c>
      <c r="S16" s="33"/>
    </row>
    <row r="17" spans="2:20" ht="13.5" customHeight="1" thickBot="1">
      <c r="B17" s="22"/>
      <c r="C17" s="24"/>
      <c r="D17" s="24"/>
      <c r="E17" s="24"/>
      <c r="F17" s="27"/>
      <c r="G17" s="27"/>
      <c r="H17" s="27"/>
      <c r="I17" s="27"/>
      <c r="J17" s="27"/>
      <c r="K17" s="25"/>
      <c r="L17" s="33"/>
      <c r="M17" s="34" t="s">
        <v>29</v>
      </c>
      <c r="N17" s="36">
        <f>IF(E5=N3,(N15*R3),(N15*R4))</f>
        <v>0</v>
      </c>
      <c r="O17" s="36">
        <f>IF(E5=N3,(O15*R3),(O15*R4))</f>
        <v>0</v>
      </c>
      <c r="P17" s="36">
        <f>O17-N17</f>
        <v>0</v>
      </c>
      <c r="Q17" s="33"/>
      <c r="R17" s="33"/>
      <c r="S17" s="33"/>
      <c r="T17" s="70"/>
    </row>
    <row r="18" spans="2:19" ht="15" customHeight="1">
      <c r="B18" s="22"/>
      <c r="C18" s="85"/>
      <c r="D18" s="85"/>
      <c r="E18" s="85"/>
      <c r="F18" s="86" t="s">
        <v>66</v>
      </c>
      <c r="G18" s="87"/>
      <c r="H18" s="27"/>
      <c r="I18" s="88" t="s">
        <v>67</v>
      </c>
      <c r="J18" s="89"/>
      <c r="K18" s="25"/>
      <c r="L18" s="33"/>
      <c r="M18" s="34"/>
      <c r="N18" s="36">
        <f>SUM(N15:N17)</f>
        <v>0</v>
      </c>
      <c r="O18" s="36">
        <f>SUM(O15:O17)</f>
        <v>0</v>
      </c>
      <c r="P18" s="34"/>
      <c r="Q18" s="33"/>
      <c r="R18" s="33"/>
      <c r="S18" s="33"/>
    </row>
    <row r="19" spans="2:19" ht="15" customHeight="1" thickBot="1">
      <c r="B19" s="22"/>
      <c r="C19" s="145" t="s">
        <v>68</v>
      </c>
      <c r="D19" s="145"/>
      <c r="E19" s="146"/>
      <c r="F19" s="90">
        <v>0</v>
      </c>
      <c r="G19" s="91"/>
      <c r="H19" s="27"/>
      <c r="I19" s="90">
        <v>0</v>
      </c>
      <c r="J19" s="91"/>
      <c r="K19" s="25"/>
      <c r="L19" s="33"/>
      <c r="M19" s="59" t="s">
        <v>36</v>
      </c>
      <c r="N19" s="35" t="s">
        <v>27</v>
      </c>
      <c r="O19" s="35" t="s">
        <v>28</v>
      </c>
      <c r="P19" s="33" t="s">
        <v>47</v>
      </c>
      <c r="Q19" s="33"/>
      <c r="R19" s="33"/>
      <c r="S19" s="33"/>
    </row>
    <row r="20" spans="2:19" ht="13.5" thickBot="1">
      <c r="B20" s="22"/>
      <c r="C20" s="24"/>
      <c r="D20" s="24"/>
      <c r="E20" s="24"/>
      <c r="F20" s="24"/>
      <c r="G20" s="24"/>
      <c r="H20" s="24"/>
      <c r="I20" s="24"/>
      <c r="J20" s="24"/>
      <c r="K20" s="25"/>
      <c r="L20" s="33"/>
      <c r="M20" s="60" t="s">
        <v>25</v>
      </c>
      <c r="N20" s="63" t="str">
        <f>Sheet2!I2</f>
        <v>Invalid Age</v>
      </c>
      <c r="O20" s="63" t="str">
        <f>Sheet2!H2</f>
        <v>Invalid Age</v>
      </c>
      <c r="P20" s="33"/>
      <c r="Q20" s="33"/>
      <c r="R20" s="33"/>
      <c r="S20" s="33"/>
    </row>
    <row r="21" spans="2:19" ht="15" customHeight="1" thickBot="1">
      <c r="B21" s="22"/>
      <c r="C21" s="145" t="s">
        <v>69</v>
      </c>
      <c r="D21" s="145"/>
      <c r="E21" s="146"/>
      <c r="F21" s="110">
        <v>0</v>
      </c>
      <c r="G21" s="111"/>
      <c r="H21" s="24"/>
      <c r="I21" s="24"/>
      <c r="J21" s="24"/>
      <c r="K21" s="25"/>
      <c r="L21" s="33"/>
      <c r="M21" s="34" t="s">
        <v>26</v>
      </c>
      <c r="N21" s="63" t="str">
        <f>Sheet2!I3</f>
        <v>Invalid Age</v>
      </c>
      <c r="O21" s="63" t="str">
        <f>Sheet2!H3</f>
        <v>Invalid Age</v>
      </c>
      <c r="P21" s="33"/>
      <c r="Q21" s="33"/>
      <c r="R21" s="33"/>
      <c r="S21" s="33"/>
    </row>
    <row r="22" spans="2:19" ht="12.75" customHeight="1" thickBot="1">
      <c r="B22" s="22"/>
      <c r="C22" s="27"/>
      <c r="D22" s="27"/>
      <c r="E22" s="27"/>
      <c r="F22" s="24"/>
      <c r="G22" s="24"/>
      <c r="H22" s="24"/>
      <c r="I22" s="24"/>
      <c r="J22" s="24"/>
      <c r="K22" s="25"/>
      <c r="L22" s="33"/>
      <c r="M22" s="34" t="s">
        <v>29</v>
      </c>
      <c r="N22" s="63" t="str">
        <f>Sheet2!I4</f>
        <v>Invalid Age</v>
      </c>
      <c r="O22" s="63" t="str">
        <f>Sheet2!H4</f>
        <v>Invalid Age</v>
      </c>
      <c r="P22" s="33"/>
      <c r="Q22" s="33"/>
      <c r="R22" s="33"/>
      <c r="S22" s="33"/>
    </row>
    <row r="23" spans="2:19" ht="15" customHeight="1" thickBot="1">
      <c r="B23" s="22"/>
      <c r="C23" s="147" t="s">
        <v>59</v>
      </c>
      <c r="D23" s="147"/>
      <c r="E23" s="147"/>
      <c r="F23" s="110">
        <v>0</v>
      </c>
      <c r="G23" s="111"/>
      <c r="H23" s="24"/>
      <c r="I23" s="24"/>
      <c r="J23" s="24"/>
      <c r="K23" s="25"/>
      <c r="L23" s="33"/>
      <c r="M23" s="33"/>
      <c r="N23" s="33"/>
      <c r="O23" s="33"/>
      <c r="P23" s="33"/>
      <c r="Q23" s="33"/>
      <c r="R23" s="33"/>
      <c r="S23" s="33"/>
    </row>
    <row r="24" spans="2:19" ht="11.25" customHeight="1">
      <c r="B24" s="22"/>
      <c r="C24" s="147"/>
      <c r="D24" s="147"/>
      <c r="E24" s="147"/>
      <c r="F24" s="24"/>
      <c r="G24" s="24"/>
      <c r="H24" s="24"/>
      <c r="I24" s="24"/>
      <c r="J24" s="24"/>
      <c r="K24" s="25"/>
      <c r="L24" s="33"/>
      <c r="M24" s="33"/>
      <c r="N24" s="36" t="e">
        <f aca="true" t="shared" si="0" ref="N24:O26">N15*N20</f>
        <v>#VALUE!</v>
      </c>
      <c r="O24" s="36" t="e">
        <f t="shared" si="0"/>
        <v>#VALUE!</v>
      </c>
      <c r="P24" s="33"/>
      <c r="Q24" s="33"/>
      <c r="R24" s="33"/>
      <c r="S24" s="33"/>
    </row>
    <row r="25" spans="2:19" ht="10.5" customHeight="1">
      <c r="B25" s="22"/>
      <c r="C25" s="65"/>
      <c r="D25" s="121" t="s">
        <v>46</v>
      </c>
      <c r="E25" s="65"/>
      <c r="F25" s="65"/>
      <c r="G25" s="24"/>
      <c r="H25" s="24"/>
      <c r="I25" s="24"/>
      <c r="J25" s="24"/>
      <c r="K25" s="25"/>
      <c r="L25" s="33"/>
      <c r="M25" s="33"/>
      <c r="N25" s="36" t="e">
        <f t="shared" si="0"/>
        <v>#VALUE!</v>
      </c>
      <c r="O25" s="36" t="e">
        <f t="shared" si="0"/>
        <v>#VALUE!</v>
      </c>
      <c r="P25" s="33"/>
      <c r="Q25" s="33"/>
      <c r="R25" s="33"/>
      <c r="S25" s="33"/>
    </row>
    <row r="26" spans="2:19" ht="13.5" customHeight="1" thickBot="1">
      <c r="B26" s="22"/>
      <c r="C26" s="65"/>
      <c r="D26" s="122"/>
      <c r="E26" s="65"/>
      <c r="F26" s="65"/>
      <c r="G26" s="24"/>
      <c r="H26" s="24"/>
      <c r="I26" s="24"/>
      <c r="J26" s="24"/>
      <c r="K26" s="25"/>
      <c r="L26" s="33"/>
      <c r="M26" s="33"/>
      <c r="N26" s="36" t="e">
        <f t="shared" si="0"/>
        <v>#VALUE!</v>
      </c>
      <c r="O26" s="36" t="e">
        <f t="shared" si="0"/>
        <v>#VALUE!</v>
      </c>
      <c r="P26" s="33"/>
      <c r="Q26" s="33"/>
      <c r="R26" s="33"/>
      <c r="S26" s="33"/>
    </row>
    <row r="27" spans="2:19" ht="15" customHeight="1">
      <c r="B27" s="22"/>
      <c r="D27" s="123" t="s">
        <v>39</v>
      </c>
      <c r="E27" s="124"/>
      <c r="F27" s="143">
        <f>O15-R15</f>
        <v>0</v>
      </c>
      <c r="G27" s="143"/>
      <c r="H27" s="144"/>
      <c r="I27" s="64"/>
      <c r="J27" s="64"/>
      <c r="K27" s="25"/>
      <c r="L27" s="33"/>
      <c r="M27" s="33"/>
      <c r="N27" s="34"/>
      <c r="O27" s="34"/>
      <c r="P27" s="33"/>
      <c r="Q27" s="33"/>
      <c r="R27" s="33"/>
      <c r="S27" s="33"/>
    </row>
    <row r="28" spans="2:19" ht="15" customHeight="1">
      <c r="B28" s="22"/>
      <c r="D28" s="72" t="s">
        <v>40</v>
      </c>
      <c r="E28" s="73"/>
      <c r="F28" s="119">
        <f>O16-R16</f>
        <v>0</v>
      </c>
      <c r="G28" s="119"/>
      <c r="H28" s="120"/>
      <c r="I28" s="64"/>
      <c r="J28" s="64"/>
      <c r="K28" s="25"/>
      <c r="L28" s="33"/>
      <c r="M28" s="33"/>
      <c r="N28" s="36" t="e">
        <f>SUM(N24:N26)</f>
        <v>#VALUE!</v>
      </c>
      <c r="O28" s="36" t="e">
        <f>SUM(O24:O26)</f>
        <v>#VALUE!</v>
      </c>
      <c r="P28" s="33"/>
      <c r="Q28" s="33"/>
      <c r="R28" s="33"/>
      <c r="S28" s="33"/>
    </row>
    <row r="29" spans="2:19" ht="15" customHeight="1">
      <c r="B29" s="22"/>
      <c r="D29" s="72" t="s">
        <v>41</v>
      </c>
      <c r="E29" s="73"/>
      <c r="F29" s="119">
        <f>O15</f>
        <v>0</v>
      </c>
      <c r="G29" s="119"/>
      <c r="H29" s="120"/>
      <c r="I29" s="64"/>
      <c r="J29" s="64"/>
      <c r="K29" s="25"/>
      <c r="L29" s="33"/>
      <c r="M29" s="33"/>
      <c r="N29" s="36" t="e">
        <f>ROUND(N28,0)</f>
        <v>#VALUE!</v>
      </c>
      <c r="O29" s="36" t="e">
        <f>ROUND(O28,0)</f>
        <v>#VALUE!</v>
      </c>
      <c r="P29" s="33"/>
      <c r="Q29" s="33"/>
      <c r="R29" s="33"/>
      <c r="S29" s="33"/>
    </row>
    <row r="30" spans="2:19" ht="15" customHeight="1">
      <c r="B30" s="22"/>
      <c r="D30" s="72" t="s">
        <v>42</v>
      </c>
      <c r="E30" s="73"/>
      <c r="F30" s="119">
        <f>O16</f>
        <v>0</v>
      </c>
      <c r="G30" s="119"/>
      <c r="H30" s="120"/>
      <c r="I30" s="64"/>
      <c r="J30" s="64"/>
      <c r="K30" s="25"/>
      <c r="L30" s="33"/>
      <c r="M30" s="33"/>
      <c r="N30" s="36" t="e">
        <f>N29*Sheet2!L2</f>
        <v>#VALUE!</v>
      </c>
      <c r="O30" s="34"/>
      <c r="P30" s="33"/>
      <c r="Q30" s="33"/>
      <c r="R30" s="33"/>
      <c r="S30" s="33"/>
    </row>
    <row r="31" spans="2:19" ht="15" customHeight="1">
      <c r="B31" s="22"/>
      <c r="D31" s="72" t="s">
        <v>43</v>
      </c>
      <c r="E31" s="73"/>
      <c r="F31" s="119" t="e">
        <f>N31</f>
        <v>#VALUE!</v>
      </c>
      <c r="G31" s="119"/>
      <c r="H31" s="120"/>
      <c r="I31" s="64"/>
      <c r="J31" s="64"/>
      <c r="K31" s="25"/>
      <c r="L31" s="33"/>
      <c r="M31" s="33" t="s">
        <v>48</v>
      </c>
      <c r="N31" s="36" t="e">
        <f>N29+N30</f>
        <v>#VALUE!</v>
      </c>
      <c r="O31" s="34"/>
      <c r="P31" s="33"/>
      <c r="Q31" s="33"/>
      <c r="R31" s="33"/>
      <c r="S31" s="33"/>
    </row>
    <row r="32" spans="2:19" ht="15" customHeight="1">
      <c r="B32" s="22"/>
      <c r="D32" s="72" t="s">
        <v>44</v>
      </c>
      <c r="E32" s="73"/>
      <c r="F32" s="119" t="e">
        <f>O29</f>
        <v>#VALUE!</v>
      </c>
      <c r="G32" s="119"/>
      <c r="H32" s="120"/>
      <c r="I32" s="64"/>
      <c r="J32" s="64"/>
      <c r="K32" s="25"/>
      <c r="L32" s="33"/>
      <c r="M32" s="33"/>
      <c r="N32" s="34"/>
      <c r="O32" s="34"/>
      <c r="P32" s="33"/>
      <c r="Q32" s="33"/>
      <c r="R32" s="33"/>
      <c r="S32" s="33"/>
    </row>
    <row r="33" spans="2:19" ht="15" customHeight="1" thickBot="1">
      <c r="B33" s="22"/>
      <c r="D33" s="141" t="s">
        <v>45</v>
      </c>
      <c r="E33" s="142"/>
      <c r="F33" s="148" t="e">
        <f>F32-F31-F21-F23</f>
        <v>#VALUE!</v>
      </c>
      <c r="G33" s="148"/>
      <c r="H33" s="149"/>
      <c r="I33" s="64"/>
      <c r="J33" s="64"/>
      <c r="K33" s="25"/>
      <c r="L33" s="33"/>
      <c r="M33" s="33"/>
      <c r="N33" s="33"/>
      <c r="O33" s="33"/>
      <c r="P33" s="33"/>
      <c r="Q33" s="33"/>
      <c r="R33" s="33"/>
      <c r="S33" s="33"/>
    </row>
    <row r="34" spans="2:19" ht="8.25" customHeight="1">
      <c r="B34" s="22"/>
      <c r="C34" s="24"/>
      <c r="D34" s="24"/>
      <c r="E34" s="24"/>
      <c r="F34" s="24"/>
      <c r="G34" s="24"/>
      <c r="H34" s="24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</row>
    <row r="35" spans="2:19" ht="8.25" customHeight="1" thickBot="1">
      <c r="B35" s="22"/>
      <c r="C35" s="24"/>
      <c r="D35" s="24"/>
      <c r="E35" s="24"/>
      <c r="F35" s="24"/>
      <c r="G35" s="24"/>
      <c r="H35" s="24"/>
      <c r="I35" s="24"/>
      <c r="J35" s="24"/>
      <c r="K35" s="25"/>
      <c r="L35" s="33"/>
      <c r="M35" s="33"/>
      <c r="N35" s="33"/>
      <c r="O35" s="33"/>
      <c r="P35" s="33"/>
      <c r="Q35" s="33"/>
      <c r="R35" s="33"/>
      <c r="S35" s="33"/>
    </row>
    <row r="36" spans="2:19" ht="12.75" customHeight="1">
      <c r="B36" s="22"/>
      <c r="C36" s="129" t="s">
        <v>49</v>
      </c>
      <c r="D36" s="130"/>
      <c r="E36" s="130"/>
      <c r="F36" s="130"/>
      <c r="G36" s="130"/>
      <c r="H36" s="82" t="s">
        <v>53</v>
      </c>
      <c r="I36" s="76">
        <f>O15</f>
        <v>0</v>
      </c>
      <c r="J36" s="77"/>
      <c r="K36" s="25"/>
      <c r="L36" s="33"/>
      <c r="M36" s="33"/>
      <c r="N36" s="33"/>
      <c r="O36" s="33"/>
      <c r="P36" s="33"/>
      <c r="Q36" s="33"/>
      <c r="R36" s="33"/>
      <c r="S36" s="33"/>
    </row>
    <row r="37" spans="2:19" ht="12.75">
      <c r="B37" s="22"/>
      <c r="C37" s="131"/>
      <c r="D37" s="132"/>
      <c r="E37" s="132"/>
      <c r="F37" s="132"/>
      <c r="G37" s="132"/>
      <c r="H37" s="83"/>
      <c r="I37" s="78"/>
      <c r="J37" s="79"/>
      <c r="K37" s="25"/>
      <c r="L37" s="33"/>
      <c r="M37" s="33"/>
      <c r="N37" s="33"/>
      <c r="O37" s="33"/>
      <c r="P37" s="33"/>
      <c r="Q37" s="33"/>
      <c r="R37" s="33"/>
      <c r="S37" s="33"/>
    </row>
    <row r="38" spans="2:19" ht="12.75">
      <c r="B38" s="22"/>
      <c r="C38" s="131"/>
      <c r="D38" s="132"/>
      <c r="E38" s="132"/>
      <c r="F38" s="132"/>
      <c r="G38" s="132"/>
      <c r="H38" s="83"/>
      <c r="I38" s="78"/>
      <c r="J38" s="79"/>
      <c r="K38" s="25"/>
      <c r="L38" s="33"/>
      <c r="M38" s="33"/>
      <c r="N38" s="33"/>
      <c r="O38" s="33"/>
      <c r="P38" s="33"/>
      <c r="Q38" s="33"/>
      <c r="R38" s="33"/>
      <c r="S38" s="33"/>
    </row>
    <row r="39" spans="2:19" ht="12.75" customHeight="1">
      <c r="B39" s="22"/>
      <c r="C39" s="133" t="s">
        <v>50</v>
      </c>
      <c r="D39" s="134"/>
      <c r="E39" s="134"/>
      <c r="F39" s="134"/>
      <c r="G39" s="134"/>
      <c r="H39" s="83" t="s">
        <v>54</v>
      </c>
      <c r="I39" s="78">
        <f>O16</f>
        <v>0</v>
      </c>
      <c r="J39" s="79"/>
      <c r="K39" s="25"/>
      <c r="L39" s="33"/>
      <c r="M39" s="33"/>
      <c r="N39" s="33"/>
      <c r="O39" s="33"/>
      <c r="P39" s="33"/>
      <c r="Q39" s="33"/>
      <c r="R39" s="33"/>
      <c r="S39" s="33"/>
    </row>
    <row r="40" spans="2:19" ht="12.75">
      <c r="B40" s="22"/>
      <c r="C40" s="133"/>
      <c r="D40" s="134"/>
      <c r="E40" s="134"/>
      <c r="F40" s="134"/>
      <c r="G40" s="134"/>
      <c r="H40" s="83"/>
      <c r="I40" s="78"/>
      <c r="J40" s="79"/>
      <c r="K40" s="25"/>
      <c r="L40" s="33"/>
      <c r="M40" s="33"/>
      <c r="N40" s="33"/>
      <c r="O40" s="33"/>
      <c r="P40" s="33"/>
      <c r="Q40" s="33"/>
      <c r="R40" s="33"/>
      <c r="S40" s="33"/>
    </row>
    <row r="41" spans="2:19" ht="12.75">
      <c r="B41" s="22"/>
      <c r="C41" s="133"/>
      <c r="D41" s="134"/>
      <c r="E41" s="134"/>
      <c r="F41" s="134"/>
      <c r="G41" s="134"/>
      <c r="H41" s="83"/>
      <c r="I41" s="78"/>
      <c r="J41" s="79"/>
      <c r="K41" s="25"/>
      <c r="L41" s="33"/>
      <c r="M41" s="33"/>
      <c r="N41" s="33"/>
      <c r="O41" s="33"/>
      <c r="P41" s="33"/>
      <c r="Q41" s="33"/>
      <c r="R41" s="33"/>
      <c r="S41" s="33"/>
    </row>
    <row r="42" spans="2:19" ht="12.75" customHeight="1">
      <c r="B42" s="22"/>
      <c r="C42" s="133" t="s">
        <v>51</v>
      </c>
      <c r="D42" s="134"/>
      <c r="E42" s="134"/>
      <c r="F42" s="134"/>
      <c r="G42" s="134"/>
      <c r="H42" s="83" t="s">
        <v>55</v>
      </c>
      <c r="I42" s="78">
        <f>R15</f>
        <v>0</v>
      </c>
      <c r="J42" s="79"/>
      <c r="K42" s="25"/>
      <c r="L42" s="33"/>
      <c r="M42" s="33"/>
      <c r="N42" s="33"/>
      <c r="O42" s="33"/>
      <c r="P42" s="33"/>
      <c r="Q42" s="33"/>
      <c r="R42" s="33"/>
      <c r="S42" s="33"/>
    </row>
    <row r="43" spans="2:19" ht="12.75">
      <c r="B43" s="22"/>
      <c r="C43" s="133"/>
      <c r="D43" s="134"/>
      <c r="E43" s="134"/>
      <c r="F43" s="134"/>
      <c r="G43" s="134"/>
      <c r="H43" s="83"/>
      <c r="I43" s="78"/>
      <c r="J43" s="79"/>
      <c r="K43" s="25"/>
      <c r="L43" s="33"/>
      <c r="M43" s="33"/>
      <c r="N43" s="33"/>
      <c r="O43" s="33"/>
      <c r="P43" s="33"/>
      <c r="Q43" s="33"/>
      <c r="R43" s="33"/>
      <c r="S43" s="33"/>
    </row>
    <row r="44" spans="2:19" ht="12.75">
      <c r="B44" s="22"/>
      <c r="C44" s="133"/>
      <c r="D44" s="134"/>
      <c r="E44" s="134"/>
      <c r="F44" s="134"/>
      <c r="G44" s="134"/>
      <c r="H44" s="83"/>
      <c r="I44" s="78"/>
      <c r="J44" s="79"/>
      <c r="K44" s="25"/>
      <c r="L44" s="33"/>
      <c r="M44" s="33"/>
      <c r="N44" s="33"/>
      <c r="O44" s="33"/>
      <c r="P44" s="33"/>
      <c r="Q44" s="33"/>
      <c r="R44" s="33"/>
      <c r="S44" s="33"/>
    </row>
    <row r="45" spans="2:19" ht="12.75" customHeight="1">
      <c r="B45" s="22"/>
      <c r="C45" s="133" t="s">
        <v>52</v>
      </c>
      <c r="D45" s="134"/>
      <c r="E45" s="134"/>
      <c r="F45" s="134"/>
      <c r="G45" s="134"/>
      <c r="H45" s="83" t="s">
        <v>56</v>
      </c>
      <c r="I45" s="78">
        <f>R16</f>
        <v>0</v>
      </c>
      <c r="J45" s="79"/>
      <c r="K45" s="25"/>
      <c r="L45" s="33"/>
      <c r="M45" s="33"/>
      <c r="N45" s="33"/>
      <c r="O45" s="33"/>
      <c r="P45" s="33"/>
      <c r="Q45" s="33"/>
      <c r="R45" s="33"/>
      <c r="S45" s="33"/>
    </row>
    <row r="46" spans="2:11" ht="12.75">
      <c r="B46" s="22"/>
      <c r="C46" s="133"/>
      <c r="D46" s="134"/>
      <c r="E46" s="134"/>
      <c r="F46" s="134"/>
      <c r="G46" s="134"/>
      <c r="H46" s="83"/>
      <c r="I46" s="78"/>
      <c r="J46" s="79"/>
      <c r="K46" s="25"/>
    </row>
    <row r="47" spans="2:11" ht="15" customHeight="1">
      <c r="B47" s="22"/>
      <c r="C47" s="133"/>
      <c r="D47" s="134"/>
      <c r="E47" s="134"/>
      <c r="F47" s="134"/>
      <c r="G47" s="134"/>
      <c r="H47" s="83"/>
      <c r="I47" s="78"/>
      <c r="J47" s="79"/>
      <c r="K47" s="25"/>
    </row>
    <row r="48" spans="2:11" ht="15.75" customHeight="1">
      <c r="B48" s="22"/>
      <c r="C48" s="135" t="s">
        <v>58</v>
      </c>
      <c r="D48" s="136"/>
      <c r="E48" s="136"/>
      <c r="F48" s="136"/>
      <c r="G48" s="136"/>
      <c r="H48" s="137"/>
      <c r="I48" s="125">
        <f>SUM((20*I36)+I39)-((20*I42)+I45)</f>
        <v>0</v>
      </c>
      <c r="J48" s="126"/>
      <c r="K48" s="25"/>
    </row>
    <row r="49" spans="2:11" ht="18.75" customHeight="1" thickBot="1">
      <c r="B49" s="22"/>
      <c r="C49" s="138"/>
      <c r="D49" s="139"/>
      <c r="E49" s="139"/>
      <c r="F49" s="139"/>
      <c r="G49" s="139"/>
      <c r="H49" s="140"/>
      <c r="I49" s="127"/>
      <c r="J49" s="128"/>
      <c r="K49" s="25"/>
    </row>
    <row r="50" spans="2:11" ht="12.75">
      <c r="B50" s="22"/>
      <c r="C50" s="57"/>
      <c r="D50" s="57"/>
      <c r="E50" s="58"/>
      <c r="F50" s="58"/>
      <c r="G50" s="24"/>
      <c r="H50" s="24"/>
      <c r="I50" s="24"/>
      <c r="J50" s="24"/>
      <c r="K50" s="25"/>
    </row>
    <row r="51" spans="2:11" ht="7.5" customHeight="1">
      <c r="B51" s="22"/>
      <c r="C51" s="24"/>
      <c r="D51" s="24"/>
      <c r="E51" s="24"/>
      <c r="F51" s="24"/>
      <c r="G51" s="24"/>
      <c r="H51" s="24"/>
      <c r="I51" s="24"/>
      <c r="J51" s="24"/>
      <c r="K51" s="25"/>
    </row>
    <row r="52" spans="2:11" ht="7.5" customHeight="1" thickBot="1">
      <c r="B52" s="30"/>
      <c r="C52" s="31"/>
      <c r="D52" s="31"/>
      <c r="E52" s="31"/>
      <c r="F52" s="31"/>
      <c r="G52" s="31"/>
      <c r="H52" s="31"/>
      <c r="I52" s="31"/>
      <c r="J52" s="31"/>
      <c r="K52" s="32"/>
    </row>
  </sheetData>
  <sheetProtection password="CEBA" sheet="1"/>
  <mergeCells count="62">
    <mergeCell ref="D32:E32"/>
    <mergeCell ref="D33:E33"/>
    <mergeCell ref="F27:H27"/>
    <mergeCell ref="F28:H28"/>
    <mergeCell ref="C19:E19"/>
    <mergeCell ref="C23:E24"/>
    <mergeCell ref="C21:E21"/>
    <mergeCell ref="F31:H31"/>
    <mergeCell ref="F32:H32"/>
    <mergeCell ref="F33:H33"/>
    <mergeCell ref="I48:J49"/>
    <mergeCell ref="H42:H44"/>
    <mergeCell ref="H45:H47"/>
    <mergeCell ref="C36:G38"/>
    <mergeCell ref="C39:G41"/>
    <mergeCell ref="C42:G44"/>
    <mergeCell ref="C45:G47"/>
    <mergeCell ref="H39:H41"/>
    <mergeCell ref="C48:H49"/>
    <mergeCell ref="D28:E28"/>
    <mergeCell ref="D29:E29"/>
    <mergeCell ref="I12:J12"/>
    <mergeCell ref="F12:G12"/>
    <mergeCell ref="F29:H29"/>
    <mergeCell ref="F30:H30"/>
    <mergeCell ref="D25:D26"/>
    <mergeCell ref="D27:E27"/>
    <mergeCell ref="E7:F7"/>
    <mergeCell ref="C11:D11"/>
    <mergeCell ref="F21:G21"/>
    <mergeCell ref="F23:G23"/>
    <mergeCell ref="C10:D10"/>
    <mergeCell ref="C12:E12"/>
    <mergeCell ref="C13:E15"/>
    <mergeCell ref="E6:F6"/>
    <mergeCell ref="E9:F9"/>
    <mergeCell ref="E10:F10"/>
    <mergeCell ref="E5:F5"/>
    <mergeCell ref="C5:D5"/>
    <mergeCell ref="C6:D6"/>
    <mergeCell ref="C9:D9"/>
    <mergeCell ref="E8:F8"/>
    <mergeCell ref="C8:D8"/>
    <mergeCell ref="C7:D7"/>
    <mergeCell ref="M13:O13"/>
    <mergeCell ref="C18:E18"/>
    <mergeCell ref="F18:G18"/>
    <mergeCell ref="I18:J18"/>
    <mergeCell ref="F19:G19"/>
    <mergeCell ref="I19:J19"/>
    <mergeCell ref="F13:G13"/>
    <mergeCell ref="I13:J13"/>
    <mergeCell ref="D31:E31"/>
    <mergeCell ref="D3:I3"/>
    <mergeCell ref="H5:J8"/>
    <mergeCell ref="I36:J38"/>
    <mergeCell ref="I39:J41"/>
    <mergeCell ref="I45:J47"/>
    <mergeCell ref="I42:J44"/>
    <mergeCell ref="D30:E30"/>
    <mergeCell ref="H9:I9"/>
    <mergeCell ref="H36:H38"/>
  </mergeCells>
  <dataValidations count="2">
    <dataValidation type="list" allowBlank="1" showInputMessage="1" showErrorMessage="1" sqref="E5:F5">
      <formula1>$N$2:$N$4</formula1>
    </dataValidation>
    <dataValidation type="list" allowBlank="1" showInputMessage="1" showErrorMessage="1" sqref="E10:F10">
      <formula1>$P$2:$P$4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35"/>
  <sheetViews>
    <sheetView showGridLines="0" zoomScale="80" zoomScaleNormal="80" zoomScalePageLayoutView="0" workbookViewId="0" topLeftCell="A1">
      <selection activeCell="W26" sqref="W26"/>
    </sheetView>
  </sheetViews>
  <sheetFormatPr defaultColWidth="9.140625" defaultRowHeight="12.75"/>
  <cols>
    <col min="9" max="9" width="10.28125" style="0" customWidth="1"/>
    <col min="11" max="11" width="16.00390625" style="0" customWidth="1"/>
  </cols>
  <sheetData>
    <row r="1" spans="8:9" ht="12.75">
      <c r="H1" s="16" t="s">
        <v>28</v>
      </c>
      <c r="I1" s="16" t="s">
        <v>27</v>
      </c>
    </row>
    <row r="2" spans="1:12" ht="12.75">
      <c r="A2" t="s">
        <v>2</v>
      </c>
      <c r="B2" s="167" t="str">
        <f>Sheet1!E10</f>
        <v>Choose</v>
      </c>
      <c r="C2" s="167"/>
      <c r="F2" t="s">
        <v>32</v>
      </c>
      <c r="H2" s="62" t="str">
        <f>IF(AND($B$2="Male",$B$4="NHS 1995 Section"),IF(AND($B$3&gt;15,$B$3&lt;75),VLOOKUP($B$3,$A$12:$B$70,2,FALSE),"Invalid Age"),IF(AND($B$2="Female",$B$4="NHS 1995 Section"),IF(AND($B$3&gt;15,$B$3&lt;75),VLOOKUP($B$3,$K$12:$L$70,2,FALSE),"Invalid Age"),IF(AND($B$2="Male",$B$4="NHS 2008 Section"),IF(AND($B$3&gt;15,$B$3&lt;75),VLOOKUP($B$3,$A$77:$B$135,2,FALSE),"Invalid Age"),IF(AND($B$3&gt;15,$B$3&lt;75),VLOOKUP($B$3,$K$77:$L$135,2,FALSE),"Invalid Age"))))</f>
        <v>Invalid Age</v>
      </c>
      <c r="I2" s="62" t="str">
        <f>IF(AND($B$2="Male",$B$4="NHS 1995 Section"),IF(AND($D$3&gt;15,$D$3&lt;75),VLOOKUP($D$3,$A$12:$B$70,2,FALSE),"Invalid Age"),IF(AND($B$2="Female",$B$4="NHS 1995 Section"),IF(AND($D$3&gt;15,$D$3&lt;75),VLOOKUP($D$3,$K$12:$L$70,2,FALSE),"Invalid Age"),IF(AND($B$2="Male",$B$4="NHS 2008 Section"),IF(AND($D$3&gt;15,$D$3&lt;75),VLOOKUP($D$3,$A$77:$B$135,2,FALSE),"Invalid Age"),IF(AND($D$3&gt;15,$D$3&lt;75),VLOOKUP($D$3,$K$77:$L$135,2,FALSE),"Invalid Age"))))</f>
        <v>Invalid Age</v>
      </c>
      <c r="K2" t="s">
        <v>35</v>
      </c>
      <c r="L2" s="5">
        <f>Sheet1!J9</f>
        <v>0.031</v>
      </c>
    </row>
    <row r="3" spans="1:9" ht="12.75">
      <c r="A3" s="16" t="s">
        <v>38</v>
      </c>
      <c r="B3" s="167" t="str">
        <f>Sheet1!E9</f>
        <v>Populate the Date of Birth</v>
      </c>
      <c r="C3" s="167"/>
      <c r="D3" s="6" t="str">
        <f>Sheet1!E8</f>
        <v>Populate the Date of Birth</v>
      </c>
      <c r="F3" t="s">
        <v>33</v>
      </c>
      <c r="H3" s="62" t="str">
        <f>IF(AND($B$2="Male",$B$4="NHS 1995 Section"),IF(AND($B$3&gt;15,$B$3&lt;75),VLOOKUP($B$3,$A$12:$C$70,3,FALSE),"Invalid Age"),IF(AND($B$2="Female",$B$4="NHS 1995 Section"),IF(AND($B$3&gt;15,$B$3&lt;75),VLOOKUP($B$3,$K$12:$M$70,3,FALSE),"Invalid Age"),IF(AND($B$2="Male",$B$4="NHS 2008 Section"),IF(AND($B$3&gt;15,$B$3&lt;75),VLOOKUP($B$3,$A$77:$C$135,3,FALSE),"Invalid Age"),IF(AND($B$3&gt;15,$B$3&lt;75),VLOOKUP($B$3,$K$77:$M$135,3,FALSE),"Invalid Age"))))</f>
        <v>Invalid Age</v>
      </c>
      <c r="I3" s="62" t="str">
        <f>IF(AND($B$2="Male",$B$4="NHS 1995 Section"),IF(AND($D$3&gt;15,$D$3&lt;75),VLOOKUP($D$3,$A$12:$C$70,3,FALSE),"Invalid Age"),IF(AND($B$2="Female",$B$4="NHS 1995 Section"),IF(AND($D$3&gt;15,$D$3&lt;75),VLOOKUP($D$3,$K$12:$M$70,3,FALSE),"Invalid Age"),IF(AND($B$2="Male",$B$4="NHS 2008 Section"),IF(AND($D$3&gt;15,$D$3&lt;75),VLOOKUP($D$3,$A$77:$C$135,3,FALSE),"Invalid Age"),IF(AND($D$3&gt;15,$D$3&lt;75),VLOOKUP($D$3,$K$77:$M$135,3,FALSE),"Invalid Age"))))</f>
        <v>Invalid Age</v>
      </c>
    </row>
    <row r="4" spans="1:9" ht="12.75">
      <c r="A4" t="s">
        <v>31</v>
      </c>
      <c r="B4" s="167" t="str">
        <f>Sheet1!E5</f>
        <v>Choose</v>
      </c>
      <c r="C4" s="167"/>
      <c r="F4" t="s">
        <v>34</v>
      </c>
      <c r="H4" s="62" t="str">
        <f>IF(AND($B$2="Male",$B$4="NHS 1995 Section"),IF(AND($B$3&gt;15,$B$3&lt;75),VLOOKUP($B$3,$A$12:$D$70,4,FALSE),"Invalid Age"),IF(AND($B$2="Female",$B$4="NHS 1995 Section"),IF(AND($B$3&gt;15,$B$3&lt;75),VLOOKUP($B$3,$K$12:$N$70,4,FALSE),"Invalid Age"),IF(AND($B$2="Male",$B$4="NHS 2008 Section"),IF(AND($B$3&gt;15,$B$3&lt;75),VLOOKUP($B$3,$A$77:$D$135,4,FALSE),"Invalid Age"),IF(AND($B$3&gt;15,$B$3&lt;75),VLOOKUP($B$3,$K$77:$N$135,4,FALSE),"Invalid Age"))))</f>
        <v>Invalid Age</v>
      </c>
      <c r="I4" s="62" t="str">
        <f>IF(AND($B$2="Male",$B$4="NHS 1995 Section"),IF(AND($D$3&gt;15,$D$3&lt;75),VLOOKUP($D$3,$A$12:$D$70,4,FALSE),"Invalid Age"),IF(AND($B$2="Female",$B$4="NHS 1995 Section"),IF(AND($D$3&gt;15,$D$3&lt;75),VLOOKUP($D$3,$K$12:$N$70,4,FALSE),"Invalid Age"),IF(AND($B$2="Male",$B$4="NHS 2008 Section"),IF(AND($D$3&gt;15,$D$3&lt;75),VLOOKUP($D$3,$A$77:$D$135,4,FALSE),"Invalid Age"),IF(AND($D$3&gt;15,$D$3&lt;75),VLOOKUP($D$3,$K$77:$N$135,4,FALSE),"Invalid Age"))))</f>
        <v>Invalid Age</v>
      </c>
    </row>
    <row r="6" ht="12.75">
      <c r="K6" s="15"/>
    </row>
    <row r="7" spans="1:15" ht="23.25">
      <c r="A7" s="168">
        <v>2018</v>
      </c>
      <c r="B7" s="168"/>
      <c r="C7" s="168"/>
      <c r="D7" s="168"/>
      <c r="E7" s="168"/>
      <c r="F7" s="168"/>
      <c r="G7" s="168"/>
      <c r="H7" s="168"/>
      <c r="N7" s="61">
        <v>2018</v>
      </c>
      <c r="O7" s="61"/>
    </row>
    <row r="8" spans="1:18" ht="21" customHeight="1" thickBot="1">
      <c r="A8" s="180" t="s">
        <v>62</v>
      </c>
      <c r="B8" s="180"/>
      <c r="C8" s="180"/>
      <c r="D8" s="180"/>
      <c r="E8" s="180"/>
      <c r="F8" s="180"/>
      <c r="G8" s="180"/>
      <c r="H8" s="180"/>
      <c r="K8" s="180" t="s">
        <v>63</v>
      </c>
      <c r="L8" s="180"/>
      <c r="M8" s="180"/>
      <c r="N8" s="180"/>
      <c r="O8" s="180"/>
      <c r="P8" s="180"/>
      <c r="Q8" s="180"/>
      <c r="R8" s="180"/>
    </row>
    <row r="9" spans="1:18" ht="12.75">
      <c r="A9" s="169" t="s">
        <v>12</v>
      </c>
      <c r="B9" s="169" t="s">
        <v>13</v>
      </c>
      <c r="C9" s="169" t="s">
        <v>14</v>
      </c>
      <c r="D9" s="173" t="s">
        <v>15</v>
      </c>
      <c r="E9" s="173" t="s">
        <v>16</v>
      </c>
      <c r="F9" s="175"/>
      <c r="G9" s="176"/>
      <c r="H9" s="169" t="s">
        <v>17</v>
      </c>
      <c r="K9" s="165" t="s">
        <v>12</v>
      </c>
      <c r="L9" s="165" t="s">
        <v>13</v>
      </c>
      <c r="M9" s="165" t="s">
        <v>14</v>
      </c>
      <c r="N9" s="165" t="s">
        <v>21</v>
      </c>
      <c r="O9" s="159" t="s">
        <v>16</v>
      </c>
      <c r="P9" s="160"/>
      <c r="Q9" s="161"/>
      <c r="R9" s="165" t="s">
        <v>17</v>
      </c>
    </row>
    <row r="10" spans="1:18" ht="13.5" thickBot="1">
      <c r="A10" s="170"/>
      <c r="B10" s="170"/>
      <c r="C10" s="170"/>
      <c r="D10" s="174"/>
      <c r="E10" s="177"/>
      <c r="F10" s="178"/>
      <c r="G10" s="179"/>
      <c r="H10" s="170"/>
      <c r="K10" s="166"/>
      <c r="L10" s="166"/>
      <c r="M10" s="166"/>
      <c r="N10" s="166"/>
      <c r="O10" s="162"/>
      <c r="P10" s="163"/>
      <c r="Q10" s="164"/>
      <c r="R10" s="166"/>
    </row>
    <row r="11" spans="1:18" ht="25.5">
      <c r="A11" s="170"/>
      <c r="B11" s="170"/>
      <c r="C11" s="170"/>
      <c r="D11" s="174"/>
      <c r="E11" s="1" t="s">
        <v>18</v>
      </c>
      <c r="F11" s="1" t="s">
        <v>19</v>
      </c>
      <c r="G11" s="1" t="s">
        <v>20</v>
      </c>
      <c r="H11" s="170"/>
      <c r="K11" s="166"/>
      <c r="L11" s="166"/>
      <c r="M11" s="166"/>
      <c r="N11" s="166"/>
      <c r="O11" s="2" t="s">
        <v>18</v>
      </c>
      <c r="P11" s="2" t="s">
        <v>19</v>
      </c>
      <c r="Q11" s="2" t="s">
        <v>20</v>
      </c>
      <c r="R11" s="166"/>
    </row>
    <row r="12" spans="1:18" ht="12.75">
      <c r="A12" s="7">
        <v>16</v>
      </c>
      <c r="B12" s="41">
        <v>0</v>
      </c>
      <c r="C12" s="8">
        <v>0</v>
      </c>
      <c r="D12" s="8">
        <v>0</v>
      </c>
      <c r="E12" s="42">
        <v>3.08</v>
      </c>
      <c r="F12" s="42">
        <v>3.08</v>
      </c>
      <c r="G12" s="42">
        <v>0.15</v>
      </c>
      <c r="H12" s="42">
        <v>4.32</v>
      </c>
      <c r="K12" s="9">
        <v>16</v>
      </c>
      <c r="L12" s="10">
        <v>0</v>
      </c>
      <c r="M12" s="10">
        <v>0</v>
      </c>
      <c r="N12" s="10">
        <v>0</v>
      </c>
      <c r="O12" s="43">
        <v>2.58</v>
      </c>
      <c r="P12" s="44">
        <v>2.58</v>
      </c>
      <c r="Q12" s="44">
        <v>0.15</v>
      </c>
      <c r="R12" s="44">
        <v>4.59</v>
      </c>
    </row>
    <row r="13" spans="1:18" ht="12.75">
      <c r="A13" s="7">
        <v>17</v>
      </c>
      <c r="B13" s="41">
        <v>0</v>
      </c>
      <c r="C13" s="8">
        <v>0</v>
      </c>
      <c r="D13" s="8">
        <v>0</v>
      </c>
      <c r="E13" s="42">
        <v>3.09</v>
      </c>
      <c r="F13" s="42">
        <v>3.09</v>
      </c>
      <c r="G13" s="42">
        <v>0.15</v>
      </c>
      <c r="H13" s="42">
        <v>4.44</v>
      </c>
      <c r="K13" s="9">
        <v>17</v>
      </c>
      <c r="L13" s="10">
        <v>0</v>
      </c>
      <c r="M13" s="10">
        <v>0</v>
      </c>
      <c r="N13" s="10">
        <v>0</v>
      </c>
      <c r="O13" s="44">
        <v>2.59</v>
      </c>
      <c r="P13" s="44">
        <v>2.59</v>
      </c>
      <c r="Q13" s="44">
        <v>0.15</v>
      </c>
      <c r="R13" s="44">
        <v>4.72</v>
      </c>
    </row>
    <row r="14" spans="1:18" ht="12.75">
      <c r="A14" s="7">
        <v>18</v>
      </c>
      <c r="B14" s="41">
        <v>0</v>
      </c>
      <c r="C14" s="40">
        <v>0</v>
      </c>
      <c r="D14" s="8">
        <v>0</v>
      </c>
      <c r="E14" s="42">
        <v>3.1</v>
      </c>
      <c r="F14" s="42">
        <v>3.1</v>
      </c>
      <c r="G14" s="42">
        <v>0.15</v>
      </c>
      <c r="H14" s="42">
        <v>4.56</v>
      </c>
      <c r="K14" s="9">
        <v>18</v>
      </c>
      <c r="L14" s="10">
        <v>0</v>
      </c>
      <c r="M14" s="10">
        <v>0</v>
      </c>
      <c r="N14" s="10">
        <v>0</v>
      </c>
      <c r="O14" s="44">
        <v>2.6</v>
      </c>
      <c r="P14" s="44">
        <v>2.6</v>
      </c>
      <c r="Q14" s="44">
        <v>0.15</v>
      </c>
      <c r="R14" s="44">
        <v>4.84</v>
      </c>
    </row>
    <row r="15" spans="1:18" ht="12.75">
      <c r="A15" s="7">
        <v>19</v>
      </c>
      <c r="B15" s="41">
        <v>0</v>
      </c>
      <c r="C15" s="8">
        <v>0</v>
      </c>
      <c r="D15" s="8">
        <v>0</v>
      </c>
      <c r="E15" s="42">
        <v>3.11</v>
      </c>
      <c r="F15" s="42">
        <v>3.11</v>
      </c>
      <c r="G15" s="42">
        <v>0.15</v>
      </c>
      <c r="H15" s="42">
        <v>4.69</v>
      </c>
      <c r="K15" s="9">
        <v>19</v>
      </c>
      <c r="L15" s="10">
        <v>0</v>
      </c>
      <c r="M15" s="10">
        <v>0</v>
      </c>
      <c r="N15" s="10">
        <v>0</v>
      </c>
      <c r="O15" s="44">
        <v>2.61</v>
      </c>
      <c r="P15" s="44">
        <v>2.61</v>
      </c>
      <c r="Q15" s="44">
        <v>0.15</v>
      </c>
      <c r="R15" s="44">
        <v>4.98</v>
      </c>
    </row>
    <row r="16" spans="1:18" ht="12.75">
      <c r="A16" s="7">
        <v>20</v>
      </c>
      <c r="B16" s="41">
        <v>0</v>
      </c>
      <c r="C16" s="8">
        <v>0</v>
      </c>
      <c r="D16" s="8">
        <v>0</v>
      </c>
      <c r="E16" s="42">
        <v>3.11</v>
      </c>
      <c r="F16" s="42">
        <v>3.11</v>
      </c>
      <c r="G16" s="42">
        <v>0.15</v>
      </c>
      <c r="H16" s="42">
        <v>4.81</v>
      </c>
      <c r="K16" s="9">
        <v>20</v>
      </c>
      <c r="L16" s="10">
        <v>0</v>
      </c>
      <c r="M16" s="10">
        <v>0</v>
      </c>
      <c r="N16" s="10">
        <v>0</v>
      </c>
      <c r="O16" s="44">
        <v>2.61</v>
      </c>
      <c r="P16" s="44">
        <v>2.61</v>
      </c>
      <c r="Q16" s="44">
        <v>0.15</v>
      </c>
      <c r="R16" s="44">
        <v>5.11</v>
      </c>
    </row>
    <row r="17" spans="1:18" ht="12.75">
      <c r="A17" s="7">
        <v>21</v>
      </c>
      <c r="B17" s="41">
        <v>0</v>
      </c>
      <c r="C17" s="8">
        <v>0</v>
      </c>
      <c r="D17" s="8">
        <v>0</v>
      </c>
      <c r="E17" s="42">
        <v>3.12</v>
      </c>
      <c r="F17" s="42">
        <v>3.12</v>
      </c>
      <c r="G17" s="42">
        <v>0.15</v>
      </c>
      <c r="H17" s="42">
        <v>4.94</v>
      </c>
      <c r="K17" s="9">
        <v>21</v>
      </c>
      <c r="L17" s="10">
        <v>0</v>
      </c>
      <c r="M17" s="10">
        <v>0</v>
      </c>
      <c r="N17" s="10">
        <v>0</v>
      </c>
      <c r="O17" s="44">
        <v>2.62</v>
      </c>
      <c r="P17" s="44">
        <v>2.62</v>
      </c>
      <c r="Q17" s="44">
        <v>0.15</v>
      </c>
      <c r="R17" s="44">
        <v>5.25</v>
      </c>
    </row>
    <row r="18" spans="1:18" ht="12.75">
      <c r="A18" s="7">
        <v>22</v>
      </c>
      <c r="B18" s="41">
        <v>8.93</v>
      </c>
      <c r="C18" s="8">
        <v>0.41</v>
      </c>
      <c r="D18" s="8">
        <v>0.84</v>
      </c>
      <c r="E18" s="42">
        <v>3.13</v>
      </c>
      <c r="F18" s="42">
        <v>3.13</v>
      </c>
      <c r="G18" s="42">
        <v>0.15</v>
      </c>
      <c r="H18" s="42">
        <v>5.08</v>
      </c>
      <c r="K18" s="9">
        <v>22</v>
      </c>
      <c r="L18" s="10">
        <v>8.93</v>
      </c>
      <c r="M18" s="10">
        <v>0.41</v>
      </c>
      <c r="N18" s="10">
        <v>0.84</v>
      </c>
      <c r="O18" s="44">
        <v>2.63</v>
      </c>
      <c r="P18" s="44">
        <v>2.63</v>
      </c>
      <c r="Q18" s="44">
        <v>0.15</v>
      </c>
      <c r="R18" s="44">
        <v>5.4</v>
      </c>
    </row>
    <row r="19" spans="1:18" ht="12.75">
      <c r="A19" s="7">
        <v>23</v>
      </c>
      <c r="B19" s="41">
        <v>9.13</v>
      </c>
      <c r="C19" s="8">
        <v>0.42</v>
      </c>
      <c r="D19" s="8">
        <v>0.86</v>
      </c>
      <c r="E19" s="42">
        <v>3.14</v>
      </c>
      <c r="F19" s="42">
        <v>3.14</v>
      </c>
      <c r="G19" s="42">
        <v>0.15</v>
      </c>
      <c r="H19" s="42">
        <v>5.22</v>
      </c>
      <c r="K19" s="9">
        <v>23</v>
      </c>
      <c r="L19" s="10">
        <v>9.13</v>
      </c>
      <c r="M19" s="10">
        <v>0.42</v>
      </c>
      <c r="N19" s="10">
        <v>0.86</v>
      </c>
      <c r="O19" s="44">
        <v>2.64</v>
      </c>
      <c r="P19" s="44">
        <v>2.64</v>
      </c>
      <c r="Q19" s="44">
        <v>0.15</v>
      </c>
      <c r="R19" s="44">
        <v>5.54</v>
      </c>
    </row>
    <row r="20" spans="1:18" ht="12.75">
      <c r="A20" s="7">
        <v>24</v>
      </c>
      <c r="B20" s="41">
        <v>9.33</v>
      </c>
      <c r="C20" s="8">
        <v>0.43</v>
      </c>
      <c r="D20" s="8">
        <v>0.88</v>
      </c>
      <c r="E20" s="42">
        <v>3.15</v>
      </c>
      <c r="F20" s="42">
        <v>3.15</v>
      </c>
      <c r="G20" s="42">
        <v>0.15</v>
      </c>
      <c r="H20" s="42">
        <v>5.36</v>
      </c>
      <c r="K20" s="9">
        <v>24</v>
      </c>
      <c r="L20" s="10">
        <v>9.33</v>
      </c>
      <c r="M20" s="10">
        <v>0.43</v>
      </c>
      <c r="N20" s="10">
        <v>0.88</v>
      </c>
      <c r="O20" s="44">
        <v>2.64</v>
      </c>
      <c r="P20" s="44">
        <v>2.64</v>
      </c>
      <c r="Q20" s="44">
        <v>0.15</v>
      </c>
      <c r="R20" s="44">
        <v>5.7</v>
      </c>
    </row>
    <row r="21" spans="1:18" ht="12.75">
      <c r="A21" s="7">
        <v>25</v>
      </c>
      <c r="B21" s="41">
        <v>9.53</v>
      </c>
      <c r="C21" s="8">
        <v>0.44</v>
      </c>
      <c r="D21" s="8">
        <v>0.91</v>
      </c>
      <c r="E21" s="42">
        <v>3.16</v>
      </c>
      <c r="F21" s="42">
        <v>3.16</v>
      </c>
      <c r="G21" s="42">
        <v>0.15</v>
      </c>
      <c r="H21" s="42">
        <v>5.5</v>
      </c>
      <c r="K21" s="9">
        <v>25</v>
      </c>
      <c r="L21" s="10">
        <v>9.53</v>
      </c>
      <c r="M21" s="10">
        <v>0.44</v>
      </c>
      <c r="N21" s="10">
        <v>0.91</v>
      </c>
      <c r="O21" s="44">
        <v>2.65</v>
      </c>
      <c r="P21" s="44">
        <v>2.65</v>
      </c>
      <c r="Q21" s="44">
        <v>0.15</v>
      </c>
      <c r="R21" s="44">
        <v>5.85</v>
      </c>
    </row>
    <row r="22" spans="1:18" ht="12.75">
      <c r="A22" s="7">
        <v>26</v>
      </c>
      <c r="B22" s="41">
        <v>9.74</v>
      </c>
      <c r="C22" s="8">
        <v>0.45</v>
      </c>
      <c r="D22" s="8">
        <v>0.93</v>
      </c>
      <c r="E22" s="42">
        <v>3.17</v>
      </c>
      <c r="F22" s="42">
        <v>3.17</v>
      </c>
      <c r="G22" s="42">
        <v>0.15</v>
      </c>
      <c r="H22" s="42">
        <v>5.65</v>
      </c>
      <c r="K22" s="9">
        <v>26</v>
      </c>
      <c r="L22" s="10">
        <v>9.74</v>
      </c>
      <c r="M22" s="10">
        <v>0.45</v>
      </c>
      <c r="N22" s="10">
        <v>0.93</v>
      </c>
      <c r="O22" s="44">
        <v>2.66</v>
      </c>
      <c r="P22" s="44">
        <v>2.66</v>
      </c>
      <c r="Q22" s="44">
        <v>0.15</v>
      </c>
      <c r="R22" s="44">
        <v>6.01</v>
      </c>
    </row>
    <row r="23" spans="1:18" ht="12.75">
      <c r="A23" s="7">
        <v>27</v>
      </c>
      <c r="B23" s="41">
        <v>9.95</v>
      </c>
      <c r="C23" s="8">
        <v>0.46</v>
      </c>
      <c r="D23" s="8">
        <v>0.95</v>
      </c>
      <c r="E23" s="42">
        <v>3.18</v>
      </c>
      <c r="F23" s="42">
        <v>3.18</v>
      </c>
      <c r="G23" s="42">
        <v>0.15</v>
      </c>
      <c r="H23" s="42">
        <v>5.8</v>
      </c>
      <c r="K23" s="9">
        <v>27</v>
      </c>
      <c r="L23" s="10">
        <v>9.95</v>
      </c>
      <c r="M23" s="10">
        <v>0.46</v>
      </c>
      <c r="N23" s="10">
        <v>0.95</v>
      </c>
      <c r="O23" s="44">
        <v>2.67</v>
      </c>
      <c r="P23" s="44">
        <v>2.67</v>
      </c>
      <c r="Q23" s="44">
        <v>0.15</v>
      </c>
      <c r="R23" s="44">
        <v>6.18</v>
      </c>
    </row>
    <row r="24" spans="1:18" ht="12.75">
      <c r="A24" s="7">
        <v>28</v>
      </c>
      <c r="B24" s="41">
        <v>10.16</v>
      </c>
      <c r="C24" s="8">
        <v>0.47</v>
      </c>
      <c r="D24" s="8">
        <v>0.97</v>
      </c>
      <c r="E24" s="42">
        <v>3.19</v>
      </c>
      <c r="F24" s="42">
        <v>3.19</v>
      </c>
      <c r="G24" s="42">
        <v>0.15</v>
      </c>
      <c r="H24" s="42">
        <v>5.96</v>
      </c>
      <c r="K24" s="9">
        <v>28</v>
      </c>
      <c r="L24" s="10">
        <v>10.16</v>
      </c>
      <c r="M24" s="10">
        <v>0.47</v>
      </c>
      <c r="N24" s="10">
        <v>0.97</v>
      </c>
      <c r="O24" s="44">
        <v>2.67</v>
      </c>
      <c r="P24" s="44">
        <v>2.67</v>
      </c>
      <c r="Q24" s="44">
        <v>0.15</v>
      </c>
      <c r="R24" s="44">
        <v>6.35</v>
      </c>
    </row>
    <row r="25" spans="1:18" ht="12.75">
      <c r="A25" s="7">
        <v>29</v>
      </c>
      <c r="B25" s="41">
        <v>10.38</v>
      </c>
      <c r="C25" s="8">
        <v>0.49</v>
      </c>
      <c r="D25" s="8">
        <v>0.99</v>
      </c>
      <c r="E25" s="42">
        <v>3.2</v>
      </c>
      <c r="F25" s="42">
        <v>3.2</v>
      </c>
      <c r="G25" s="42">
        <v>0.15</v>
      </c>
      <c r="H25" s="42">
        <v>6.12</v>
      </c>
      <c r="K25" s="9">
        <v>29</v>
      </c>
      <c r="L25" s="10">
        <v>10.38</v>
      </c>
      <c r="M25" s="10">
        <v>0.49</v>
      </c>
      <c r="N25" s="10">
        <v>0.99</v>
      </c>
      <c r="O25" s="44">
        <v>2.68</v>
      </c>
      <c r="P25" s="44">
        <v>2.68</v>
      </c>
      <c r="Q25" s="44">
        <v>0.15</v>
      </c>
      <c r="R25" s="44">
        <v>6.52</v>
      </c>
    </row>
    <row r="26" spans="1:18" ht="12.75">
      <c r="A26" s="7">
        <v>30</v>
      </c>
      <c r="B26" s="41">
        <v>10.61</v>
      </c>
      <c r="C26" s="8">
        <v>0.5</v>
      </c>
      <c r="D26" s="8">
        <v>1.01</v>
      </c>
      <c r="E26" s="42">
        <v>3.21</v>
      </c>
      <c r="F26" s="42">
        <v>3.21</v>
      </c>
      <c r="G26" s="42">
        <v>0.15</v>
      </c>
      <c r="H26" s="42">
        <v>6.29</v>
      </c>
      <c r="K26" s="9">
        <v>30</v>
      </c>
      <c r="L26" s="10">
        <v>10.61</v>
      </c>
      <c r="M26" s="10">
        <v>0.5</v>
      </c>
      <c r="N26" s="10">
        <v>1.01</v>
      </c>
      <c r="O26" s="44">
        <v>2.69</v>
      </c>
      <c r="P26" s="44">
        <v>2.69</v>
      </c>
      <c r="Q26" s="44">
        <v>0.15</v>
      </c>
      <c r="R26" s="44">
        <v>6.7</v>
      </c>
    </row>
    <row r="27" spans="1:18" ht="12.75">
      <c r="A27" s="7">
        <v>31</v>
      </c>
      <c r="B27" s="41">
        <v>10.84</v>
      </c>
      <c r="C27" s="8">
        <v>0.51</v>
      </c>
      <c r="D27" s="8">
        <v>1.04</v>
      </c>
      <c r="E27" s="42">
        <v>3.22</v>
      </c>
      <c r="F27" s="42">
        <v>3.22</v>
      </c>
      <c r="G27" s="42">
        <v>0.15</v>
      </c>
      <c r="H27" s="42">
        <v>6.46</v>
      </c>
      <c r="K27" s="9">
        <v>31</v>
      </c>
      <c r="L27" s="10">
        <v>10.84</v>
      </c>
      <c r="M27" s="10">
        <v>0.51</v>
      </c>
      <c r="N27" s="10">
        <v>1.04</v>
      </c>
      <c r="O27" s="44">
        <v>2.7</v>
      </c>
      <c r="P27" s="44">
        <v>2.7</v>
      </c>
      <c r="Q27" s="44">
        <v>0.15</v>
      </c>
      <c r="R27" s="44">
        <v>6.88</v>
      </c>
    </row>
    <row r="28" spans="1:18" ht="12.75">
      <c r="A28" s="7">
        <v>32</v>
      </c>
      <c r="B28" s="41">
        <v>11.08</v>
      </c>
      <c r="C28" s="8">
        <v>0.52</v>
      </c>
      <c r="D28" s="8">
        <v>1.06</v>
      </c>
      <c r="E28" s="42">
        <v>3.23</v>
      </c>
      <c r="F28" s="42">
        <v>3.23</v>
      </c>
      <c r="G28" s="42">
        <v>0.15</v>
      </c>
      <c r="H28" s="42">
        <v>6.64</v>
      </c>
      <c r="K28" s="9">
        <v>32</v>
      </c>
      <c r="L28" s="10">
        <v>11.08</v>
      </c>
      <c r="M28" s="10">
        <v>0.52</v>
      </c>
      <c r="N28" s="10">
        <v>1.06</v>
      </c>
      <c r="O28" s="44">
        <v>2.7</v>
      </c>
      <c r="P28" s="44">
        <v>2.7</v>
      </c>
      <c r="Q28" s="44">
        <v>0.15</v>
      </c>
      <c r="R28" s="44">
        <v>7.07</v>
      </c>
    </row>
    <row r="29" spans="1:18" ht="12.75">
      <c r="A29" s="7">
        <v>33</v>
      </c>
      <c r="B29" s="41">
        <v>11.32</v>
      </c>
      <c r="C29" s="8">
        <v>0.53</v>
      </c>
      <c r="D29" s="8">
        <v>1.08</v>
      </c>
      <c r="E29" s="42">
        <v>3.24</v>
      </c>
      <c r="F29" s="42">
        <v>3.24</v>
      </c>
      <c r="G29" s="42">
        <v>0.15</v>
      </c>
      <c r="H29" s="42">
        <v>6.82</v>
      </c>
      <c r="K29" s="9">
        <v>33</v>
      </c>
      <c r="L29" s="10">
        <v>11.32</v>
      </c>
      <c r="M29" s="10">
        <v>0.53</v>
      </c>
      <c r="N29" s="10">
        <v>1.08</v>
      </c>
      <c r="O29" s="44">
        <v>2.71</v>
      </c>
      <c r="P29" s="44">
        <v>2.71</v>
      </c>
      <c r="Q29" s="44">
        <v>0.15</v>
      </c>
      <c r="R29" s="44">
        <v>7.26</v>
      </c>
    </row>
    <row r="30" spans="1:18" ht="12.75">
      <c r="A30" s="7">
        <v>34</v>
      </c>
      <c r="B30" s="41">
        <v>11.57</v>
      </c>
      <c r="C30" s="8">
        <v>0.55</v>
      </c>
      <c r="D30" s="8">
        <v>1.1</v>
      </c>
      <c r="E30" s="42">
        <v>3.25</v>
      </c>
      <c r="F30" s="42">
        <v>3.25</v>
      </c>
      <c r="G30" s="42">
        <v>0.15</v>
      </c>
      <c r="H30" s="42">
        <v>7</v>
      </c>
      <c r="K30" s="9">
        <v>34</v>
      </c>
      <c r="L30" s="10">
        <v>11.57</v>
      </c>
      <c r="M30" s="10">
        <v>0.55</v>
      </c>
      <c r="N30" s="10">
        <v>1.1</v>
      </c>
      <c r="O30" s="44">
        <v>2.72</v>
      </c>
      <c r="P30" s="44">
        <v>2.72</v>
      </c>
      <c r="Q30" s="44">
        <v>0.15</v>
      </c>
      <c r="R30" s="44">
        <v>7.46</v>
      </c>
    </row>
    <row r="31" spans="1:18" ht="12.75">
      <c r="A31" s="7">
        <v>35</v>
      </c>
      <c r="B31" s="41">
        <v>11.82</v>
      </c>
      <c r="C31" s="8">
        <v>0.56</v>
      </c>
      <c r="D31" s="8">
        <v>1.13</v>
      </c>
      <c r="E31" s="42">
        <v>3.26</v>
      </c>
      <c r="F31" s="42">
        <v>3.26</v>
      </c>
      <c r="G31" s="42">
        <v>0.15</v>
      </c>
      <c r="H31" s="42">
        <v>7.19</v>
      </c>
      <c r="K31" s="9">
        <v>35</v>
      </c>
      <c r="L31" s="10">
        <v>11.82</v>
      </c>
      <c r="M31" s="10">
        <v>0.56</v>
      </c>
      <c r="N31" s="10">
        <v>1.13</v>
      </c>
      <c r="O31" s="44">
        <v>2.73</v>
      </c>
      <c r="P31" s="44">
        <v>2.73</v>
      </c>
      <c r="Q31" s="44">
        <v>0.15</v>
      </c>
      <c r="R31" s="44">
        <v>7.67</v>
      </c>
    </row>
    <row r="32" spans="1:18" ht="12.75">
      <c r="A32" s="7">
        <v>36</v>
      </c>
      <c r="B32" s="41">
        <v>12.08</v>
      </c>
      <c r="C32" s="8">
        <v>0.57</v>
      </c>
      <c r="D32" s="8">
        <v>1.15</v>
      </c>
      <c r="E32" s="42">
        <v>3.27</v>
      </c>
      <c r="F32" s="42">
        <v>3.27</v>
      </c>
      <c r="G32" s="42">
        <v>0.15</v>
      </c>
      <c r="H32" s="42">
        <v>7.39</v>
      </c>
      <c r="K32" s="9">
        <v>36</v>
      </c>
      <c r="L32" s="10">
        <v>12.08</v>
      </c>
      <c r="M32" s="10">
        <v>0.57</v>
      </c>
      <c r="N32" s="10">
        <v>1.15</v>
      </c>
      <c r="O32" s="44">
        <v>2.74</v>
      </c>
      <c r="P32" s="44">
        <v>2.74</v>
      </c>
      <c r="Q32" s="44">
        <v>0.15</v>
      </c>
      <c r="R32" s="44">
        <v>7.88</v>
      </c>
    </row>
    <row r="33" spans="1:18" ht="12.75">
      <c r="A33" s="7">
        <v>37</v>
      </c>
      <c r="B33" s="41">
        <v>12.34</v>
      </c>
      <c r="C33" s="8">
        <v>0.59</v>
      </c>
      <c r="D33" s="8">
        <v>1.17</v>
      </c>
      <c r="E33" s="42">
        <v>3.28</v>
      </c>
      <c r="F33" s="42">
        <v>3.28</v>
      </c>
      <c r="G33" s="42">
        <v>0.15</v>
      </c>
      <c r="H33" s="42">
        <v>7.59</v>
      </c>
      <c r="K33" s="9">
        <v>37</v>
      </c>
      <c r="L33" s="10">
        <v>12.34</v>
      </c>
      <c r="M33" s="10">
        <v>0.59</v>
      </c>
      <c r="N33" s="10">
        <v>1.17</v>
      </c>
      <c r="O33" s="44">
        <v>2.74</v>
      </c>
      <c r="P33" s="44">
        <v>2.74</v>
      </c>
      <c r="Q33" s="44">
        <v>0.15</v>
      </c>
      <c r="R33" s="44">
        <v>8.1</v>
      </c>
    </row>
    <row r="34" spans="1:18" ht="12.75">
      <c r="A34" s="7">
        <v>38</v>
      </c>
      <c r="B34" s="41">
        <v>12.62</v>
      </c>
      <c r="C34" s="8">
        <v>0.6</v>
      </c>
      <c r="D34" s="8">
        <v>1.19</v>
      </c>
      <c r="E34" s="42">
        <v>3.29</v>
      </c>
      <c r="F34" s="42">
        <v>3.29</v>
      </c>
      <c r="G34" s="42">
        <v>0.15</v>
      </c>
      <c r="H34" s="42">
        <v>7.8</v>
      </c>
      <c r="K34" s="9">
        <v>38</v>
      </c>
      <c r="L34" s="10">
        <v>12.62</v>
      </c>
      <c r="M34" s="10">
        <v>0.6</v>
      </c>
      <c r="N34" s="10">
        <v>1.19</v>
      </c>
      <c r="O34" s="44">
        <v>2.75</v>
      </c>
      <c r="P34" s="44">
        <v>2.75</v>
      </c>
      <c r="Q34" s="44">
        <v>0.15</v>
      </c>
      <c r="R34" s="44">
        <v>8.32</v>
      </c>
    </row>
    <row r="35" spans="1:18" ht="12.75">
      <c r="A35" s="7">
        <v>39</v>
      </c>
      <c r="B35" s="41">
        <v>12.9</v>
      </c>
      <c r="C35" s="8">
        <v>0.62</v>
      </c>
      <c r="D35" s="8">
        <v>1.21</v>
      </c>
      <c r="E35" s="42">
        <v>3.3</v>
      </c>
      <c r="F35" s="42">
        <v>3.3</v>
      </c>
      <c r="G35" s="42">
        <v>0.15</v>
      </c>
      <c r="H35" s="42">
        <v>8.02</v>
      </c>
      <c r="K35" s="9">
        <v>39</v>
      </c>
      <c r="L35" s="10">
        <v>12.9</v>
      </c>
      <c r="M35" s="10">
        <v>0.62</v>
      </c>
      <c r="N35" s="10">
        <v>1.21</v>
      </c>
      <c r="O35" s="44">
        <v>2.76</v>
      </c>
      <c r="P35" s="44">
        <v>2.76</v>
      </c>
      <c r="Q35" s="44">
        <v>0.15</v>
      </c>
      <c r="R35" s="44">
        <v>8.55</v>
      </c>
    </row>
    <row r="36" spans="1:18" ht="12.75">
      <c r="A36" s="7">
        <v>40</v>
      </c>
      <c r="B36" s="41">
        <v>13.18</v>
      </c>
      <c r="C36" s="8">
        <v>0.63</v>
      </c>
      <c r="D36" s="8">
        <v>1.24</v>
      </c>
      <c r="E36" s="42">
        <v>3.31</v>
      </c>
      <c r="F36" s="42">
        <v>3.31</v>
      </c>
      <c r="G36" s="42">
        <v>0.15</v>
      </c>
      <c r="H36" s="42">
        <v>8.24</v>
      </c>
      <c r="K36" s="9">
        <v>40</v>
      </c>
      <c r="L36" s="10">
        <v>13.18</v>
      </c>
      <c r="M36" s="10">
        <v>0.63</v>
      </c>
      <c r="N36" s="10">
        <v>1.24</v>
      </c>
      <c r="O36" s="44">
        <v>2.77</v>
      </c>
      <c r="P36" s="44">
        <v>2.77</v>
      </c>
      <c r="Q36" s="44">
        <v>0.15</v>
      </c>
      <c r="R36" s="44">
        <v>8.79</v>
      </c>
    </row>
    <row r="37" spans="1:18" ht="12.75">
      <c r="A37" s="7">
        <v>41</v>
      </c>
      <c r="B37" s="41">
        <v>13.47</v>
      </c>
      <c r="C37" s="8">
        <v>0.64</v>
      </c>
      <c r="D37" s="8">
        <v>1.26</v>
      </c>
      <c r="E37" s="42">
        <v>3.32</v>
      </c>
      <c r="F37" s="42">
        <v>3.32</v>
      </c>
      <c r="G37" s="42">
        <v>0.15</v>
      </c>
      <c r="H37" s="42">
        <v>8.47</v>
      </c>
      <c r="K37" s="9">
        <v>41</v>
      </c>
      <c r="L37" s="10">
        <v>13.47</v>
      </c>
      <c r="M37" s="10">
        <v>0.64</v>
      </c>
      <c r="N37" s="10">
        <v>1.26</v>
      </c>
      <c r="O37" s="44">
        <v>2.78</v>
      </c>
      <c r="P37" s="44">
        <v>2.78</v>
      </c>
      <c r="Q37" s="44">
        <v>0.15</v>
      </c>
      <c r="R37" s="44">
        <v>9.03</v>
      </c>
    </row>
    <row r="38" spans="1:18" ht="12.75">
      <c r="A38" s="7">
        <v>42</v>
      </c>
      <c r="B38" s="41">
        <v>13.77</v>
      </c>
      <c r="C38" s="8">
        <v>0.66</v>
      </c>
      <c r="D38" s="8">
        <v>1.28</v>
      </c>
      <c r="E38" s="42">
        <v>3.33</v>
      </c>
      <c r="F38" s="42">
        <v>3.33</v>
      </c>
      <c r="G38" s="42">
        <v>0.15</v>
      </c>
      <c r="H38" s="42">
        <v>8.7</v>
      </c>
      <c r="K38" s="9">
        <v>42</v>
      </c>
      <c r="L38" s="10">
        <v>13.77</v>
      </c>
      <c r="M38" s="10">
        <v>0.66</v>
      </c>
      <c r="N38" s="10">
        <v>1.28</v>
      </c>
      <c r="O38" s="44">
        <v>2.79</v>
      </c>
      <c r="P38" s="44">
        <v>2.79</v>
      </c>
      <c r="Q38" s="44">
        <v>0.15</v>
      </c>
      <c r="R38" s="44">
        <v>9.29</v>
      </c>
    </row>
    <row r="39" spans="1:18" ht="12.75">
      <c r="A39" s="7">
        <v>43</v>
      </c>
      <c r="B39" s="41">
        <v>14.08</v>
      </c>
      <c r="C39" s="8">
        <v>0.68</v>
      </c>
      <c r="D39" s="8">
        <v>1.3</v>
      </c>
      <c r="E39" s="42">
        <v>3.35</v>
      </c>
      <c r="F39" s="42">
        <v>3.35</v>
      </c>
      <c r="G39" s="42">
        <v>0.15</v>
      </c>
      <c r="H39" s="42">
        <v>8.94</v>
      </c>
      <c r="K39" s="9">
        <v>43</v>
      </c>
      <c r="L39" s="10">
        <v>14.08</v>
      </c>
      <c r="M39" s="10">
        <v>0.68</v>
      </c>
      <c r="N39" s="10">
        <v>1.3</v>
      </c>
      <c r="O39" s="44">
        <v>2.79</v>
      </c>
      <c r="P39" s="44">
        <v>2.79</v>
      </c>
      <c r="Q39" s="44">
        <v>0.15</v>
      </c>
      <c r="R39" s="44">
        <v>9.54</v>
      </c>
    </row>
    <row r="40" spans="1:18" ht="12.75">
      <c r="A40" s="7">
        <v>44</v>
      </c>
      <c r="B40" s="41">
        <v>14.4</v>
      </c>
      <c r="C40" s="8">
        <v>0.69</v>
      </c>
      <c r="D40" s="8">
        <v>1.32</v>
      </c>
      <c r="E40" s="42">
        <v>3.36</v>
      </c>
      <c r="F40" s="42">
        <v>3.36</v>
      </c>
      <c r="G40" s="42">
        <v>0.15</v>
      </c>
      <c r="H40" s="42">
        <v>9.19</v>
      </c>
      <c r="K40" s="9">
        <v>44</v>
      </c>
      <c r="L40" s="10">
        <v>14.4</v>
      </c>
      <c r="M40" s="10">
        <v>0.69</v>
      </c>
      <c r="N40" s="10">
        <v>1.32</v>
      </c>
      <c r="O40" s="44">
        <v>2.8</v>
      </c>
      <c r="P40" s="44">
        <v>2.8</v>
      </c>
      <c r="Q40" s="44">
        <v>0.15</v>
      </c>
      <c r="R40" s="44">
        <v>9.81</v>
      </c>
    </row>
    <row r="41" spans="1:18" ht="12.75">
      <c r="A41" s="7">
        <v>45</v>
      </c>
      <c r="B41" s="41">
        <v>14.72</v>
      </c>
      <c r="C41" s="8">
        <v>0.71</v>
      </c>
      <c r="D41" s="8">
        <v>1.34</v>
      </c>
      <c r="E41" s="42">
        <v>3.37</v>
      </c>
      <c r="F41" s="42">
        <v>3.37</v>
      </c>
      <c r="G41" s="42">
        <v>0.15</v>
      </c>
      <c r="H41" s="42">
        <v>9.45</v>
      </c>
      <c r="K41" s="9">
        <v>45</v>
      </c>
      <c r="L41" s="10">
        <v>14.72</v>
      </c>
      <c r="M41" s="10">
        <v>0.71</v>
      </c>
      <c r="N41" s="10">
        <v>1.34</v>
      </c>
      <c r="O41" s="44">
        <v>2.81</v>
      </c>
      <c r="P41" s="44">
        <v>2.81</v>
      </c>
      <c r="Q41" s="44">
        <v>0.15</v>
      </c>
      <c r="R41" s="44">
        <v>10.09</v>
      </c>
    </row>
    <row r="42" spans="1:18" ht="12.75">
      <c r="A42" s="7">
        <v>46</v>
      </c>
      <c r="B42" s="41">
        <v>15.05</v>
      </c>
      <c r="C42" s="8">
        <v>0.73</v>
      </c>
      <c r="D42" s="8">
        <v>1.36</v>
      </c>
      <c r="E42" s="42">
        <v>3.38</v>
      </c>
      <c r="F42" s="42">
        <v>3.38</v>
      </c>
      <c r="G42" s="42">
        <v>0.15</v>
      </c>
      <c r="H42" s="42">
        <v>9.71</v>
      </c>
      <c r="K42" s="9">
        <v>46</v>
      </c>
      <c r="L42" s="10">
        <v>15.05</v>
      </c>
      <c r="M42" s="10">
        <v>0.73</v>
      </c>
      <c r="N42" s="10">
        <v>1.36</v>
      </c>
      <c r="O42" s="44">
        <v>2.82</v>
      </c>
      <c r="P42" s="44">
        <v>2.82</v>
      </c>
      <c r="Q42" s="44">
        <v>0.15</v>
      </c>
      <c r="R42" s="44">
        <v>10.37</v>
      </c>
    </row>
    <row r="43" spans="1:18" ht="12.75">
      <c r="A43" s="7">
        <v>47</v>
      </c>
      <c r="B43" s="41">
        <v>15.39</v>
      </c>
      <c r="C43" s="8">
        <v>0.74</v>
      </c>
      <c r="D43" s="8">
        <v>1.38</v>
      </c>
      <c r="E43" s="42">
        <v>3.39</v>
      </c>
      <c r="F43" s="42">
        <v>3.39</v>
      </c>
      <c r="G43" s="42">
        <v>0.15</v>
      </c>
      <c r="H43" s="42">
        <v>9.98</v>
      </c>
      <c r="K43" s="9">
        <v>47</v>
      </c>
      <c r="L43" s="10">
        <v>15.39</v>
      </c>
      <c r="M43" s="10">
        <v>0.74</v>
      </c>
      <c r="N43" s="10">
        <v>1.38</v>
      </c>
      <c r="O43" s="44">
        <v>2.83</v>
      </c>
      <c r="P43" s="44">
        <v>2.83</v>
      </c>
      <c r="Q43" s="44">
        <v>0.15</v>
      </c>
      <c r="R43" s="44">
        <v>10.66</v>
      </c>
    </row>
    <row r="44" spans="1:18" ht="12.75">
      <c r="A44" s="7">
        <v>48</v>
      </c>
      <c r="B44" s="41">
        <v>15.74</v>
      </c>
      <c r="C44" s="8">
        <v>0.76</v>
      </c>
      <c r="D44" s="8">
        <v>1.4</v>
      </c>
      <c r="E44" s="42">
        <v>3.41</v>
      </c>
      <c r="F44" s="42">
        <v>3.41</v>
      </c>
      <c r="G44" s="42">
        <v>0.15</v>
      </c>
      <c r="H44" s="42">
        <v>10.26</v>
      </c>
      <c r="K44" s="9">
        <v>48</v>
      </c>
      <c r="L44" s="10">
        <v>15.74</v>
      </c>
      <c r="M44" s="10">
        <v>0.76</v>
      </c>
      <c r="N44" s="10">
        <v>1.4</v>
      </c>
      <c r="O44" s="44">
        <v>2.84</v>
      </c>
      <c r="P44" s="44">
        <v>2.84</v>
      </c>
      <c r="Q44" s="44">
        <v>0.15</v>
      </c>
      <c r="R44" s="44">
        <v>10.96</v>
      </c>
    </row>
    <row r="45" spans="1:18" ht="12.75">
      <c r="A45" s="7">
        <v>49</v>
      </c>
      <c r="B45" s="41">
        <v>16.1</v>
      </c>
      <c r="C45" s="8">
        <v>0.78</v>
      </c>
      <c r="D45" s="8">
        <v>1.41</v>
      </c>
      <c r="E45" s="42">
        <v>3.42</v>
      </c>
      <c r="F45" s="42">
        <v>3.42</v>
      </c>
      <c r="G45" s="42">
        <v>0.15</v>
      </c>
      <c r="H45" s="42">
        <v>10.55</v>
      </c>
      <c r="K45" s="9">
        <v>49</v>
      </c>
      <c r="L45" s="10">
        <v>16.1</v>
      </c>
      <c r="M45" s="10">
        <v>0.78</v>
      </c>
      <c r="N45" s="10">
        <v>1.41</v>
      </c>
      <c r="O45" s="44">
        <v>2.85</v>
      </c>
      <c r="P45" s="44">
        <v>2.85</v>
      </c>
      <c r="Q45" s="44">
        <v>0.15</v>
      </c>
      <c r="R45" s="44">
        <v>11.27</v>
      </c>
    </row>
    <row r="46" spans="1:18" ht="12.75">
      <c r="A46" s="7">
        <v>50</v>
      </c>
      <c r="B46" s="41">
        <v>16.47</v>
      </c>
      <c r="C46" s="8">
        <v>0.8</v>
      </c>
      <c r="D46" s="8">
        <v>1.43</v>
      </c>
      <c r="E46" s="42">
        <v>3.43</v>
      </c>
      <c r="F46" s="42">
        <v>3.43</v>
      </c>
      <c r="G46" s="42">
        <v>0.15</v>
      </c>
      <c r="H46" s="42">
        <v>10.84</v>
      </c>
      <c r="K46" s="9">
        <v>50</v>
      </c>
      <c r="L46" s="10">
        <v>16.47</v>
      </c>
      <c r="M46" s="10">
        <v>0.8</v>
      </c>
      <c r="N46" s="10">
        <v>1.43</v>
      </c>
      <c r="O46" s="44">
        <v>2.86</v>
      </c>
      <c r="P46" s="44">
        <v>2.86</v>
      </c>
      <c r="Q46" s="44">
        <v>0.15</v>
      </c>
      <c r="R46" s="44">
        <v>11.59</v>
      </c>
    </row>
    <row r="47" spans="1:18" ht="12.75">
      <c r="A47" s="7">
        <v>51</v>
      </c>
      <c r="B47" s="41">
        <v>16.85</v>
      </c>
      <c r="C47" s="8">
        <v>0.82</v>
      </c>
      <c r="D47" s="8">
        <v>1.45</v>
      </c>
      <c r="E47" s="42">
        <v>3.44</v>
      </c>
      <c r="F47" s="42">
        <v>3.44</v>
      </c>
      <c r="G47" s="42">
        <v>0.15</v>
      </c>
      <c r="H47" s="42">
        <v>11.15</v>
      </c>
      <c r="K47" s="9">
        <v>51</v>
      </c>
      <c r="L47" s="10">
        <v>16.85</v>
      </c>
      <c r="M47" s="10">
        <v>0.82</v>
      </c>
      <c r="N47" s="10">
        <v>1.45</v>
      </c>
      <c r="O47" s="44">
        <v>2.87</v>
      </c>
      <c r="P47" s="44">
        <v>2.87</v>
      </c>
      <c r="Q47" s="44">
        <v>0.15</v>
      </c>
      <c r="R47" s="44">
        <v>11.92</v>
      </c>
    </row>
    <row r="48" spans="1:18" ht="12.75">
      <c r="A48" s="7">
        <v>52</v>
      </c>
      <c r="B48" s="41">
        <v>17.24</v>
      </c>
      <c r="C48" s="8">
        <v>0.84</v>
      </c>
      <c r="D48" s="8">
        <v>1.47</v>
      </c>
      <c r="E48" s="42">
        <v>3.46</v>
      </c>
      <c r="F48" s="42">
        <v>3.46</v>
      </c>
      <c r="G48" s="42">
        <v>0.15</v>
      </c>
      <c r="H48" s="42">
        <v>11.46</v>
      </c>
      <c r="K48" s="9">
        <v>52</v>
      </c>
      <c r="L48" s="10">
        <v>17.24</v>
      </c>
      <c r="M48" s="10">
        <v>0.84</v>
      </c>
      <c r="N48" s="10">
        <v>1.47</v>
      </c>
      <c r="O48" s="44">
        <v>2.88</v>
      </c>
      <c r="P48" s="44">
        <v>2.88</v>
      </c>
      <c r="Q48" s="44">
        <v>0.15</v>
      </c>
      <c r="R48" s="44">
        <v>12.27</v>
      </c>
    </row>
    <row r="49" spans="1:18" ht="12.75">
      <c r="A49" s="7">
        <v>53</v>
      </c>
      <c r="B49" s="41">
        <v>17.64</v>
      </c>
      <c r="C49" s="8">
        <v>0.86</v>
      </c>
      <c r="D49" s="8">
        <v>1.48</v>
      </c>
      <c r="E49" s="42">
        <v>3.47</v>
      </c>
      <c r="F49" s="42">
        <v>3.47</v>
      </c>
      <c r="G49" s="42">
        <v>0.15</v>
      </c>
      <c r="H49" s="42">
        <v>11.79</v>
      </c>
      <c r="K49" s="9">
        <v>53</v>
      </c>
      <c r="L49" s="10">
        <v>17.64</v>
      </c>
      <c r="M49" s="10">
        <v>0.86</v>
      </c>
      <c r="N49" s="10">
        <v>1.48</v>
      </c>
      <c r="O49" s="44">
        <v>2.9</v>
      </c>
      <c r="P49" s="44">
        <v>2.9</v>
      </c>
      <c r="Q49" s="44">
        <v>0.15</v>
      </c>
      <c r="R49" s="44">
        <v>12.62</v>
      </c>
    </row>
    <row r="50" spans="1:18" ht="12.75">
      <c r="A50" s="7">
        <v>54</v>
      </c>
      <c r="B50" s="41">
        <v>18.05</v>
      </c>
      <c r="C50" s="8">
        <v>0.88</v>
      </c>
      <c r="D50" s="8">
        <v>1.5</v>
      </c>
      <c r="E50" s="42">
        <v>3.49</v>
      </c>
      <c r="F50" s="42">
        <v>3.49</v>
      </c>
      <c r="G50" s="42">
        <v>0.15</v>
      </c>
      <c r="H50" s="42">
        <v>12.13</v>
      </c>
      <c r="K50" s="9">
        <v>54</v>
      </c>
      <c r="L50" s="10">
        <v>18.05</v>
      </c>
      <c r="M50" s="10">
        <v>0.88</v>
      </c>
      <c r="N50" s="10">
        <v>1.5</v>
      </c>
      <c r="O50" s="44">
        <v>2.91</v>
      </c>
      <c r="P50" s="44">
        <v>2.91</v>
      </c>
      <c r="Q50" s="44">
        <v>0.15</v>
      </c>
      <c r="R50" s="44">
        <v>12.99</v>
      </c>
    </row>
    <row r="51" spans="1:18" ht="12.75">
      <c r="A51" s="7">
        <v>55</v>
      </c>
      <c r="B51" s="41">
        <v>18.48</v>
      </c>
      <c r="C51" s="8">
        <v>0.9</v>
      </c>
      <c r="D51" s="8">
        <v>1.51</v>
      </c>
      <c r="E51" s="42">
        <v>3.5</v>
      </c>
      <c r="F51" s="42">
        <v>3.5</v>
      </c>
      <c r="G51" s="42">
        <v>0.15</v>
      </c>
      <c r="H51" s="42">
        <v>12.48</v>
      </c>
      <c r="K51" s="9">
        <v>55</v>
      </c>
      <c r="L51" s="10">
        <v>18.48</v>
      </c>
      <c r="M51" s="10">
        <v>0.9</v>
      </c>
      <c r="N51" s="10">
        <v>1.51</v>
      </c>
      <c r="O51" s="44">
        <v>2.92</v>
      </c>
      <c r="P51" s="44">
        <v>2.92</v>
      </c>
      <c r="Q51" s="44">
        <v>0.15</v>
      </c>
      <c r="R51" s="44">
        <v>13.37</v>
      </c>
    </row>
    <row r="52" spans="1:18" ht="12.75">
      <c r="A52" s="7">
        <v>56</v>
      </c>
      <c r="B52" s="41">
        <v>18.92</v>
      </c>
      <c r="C52" s="8">
        <v>0.92</v>
      </c>
      <c r="D52" s="8">
        <v>1.52</v>
      </c>
      <c r="E52" s="42">
        <v>3.52</v>
      </c>
      <c r="F52" s="42">
        <v>3.52</v>
      </c>
      <c r="G52" s="42">
        <v>0.15</v>
      </c>
      <c r="H52" s="42">
        <v>12.84</v>
      </c>
      <c r="K52" s="9">
        <v>56</v>
      </c>
      <c r="L52" s="10">
        <v>18.92</v>
      </c>
      <c r="M52" s="10">
        <v>0.92</v>
      </c>
      <c r="N52" s="10">
        <v>1.52</v>
      </c>
      <c r="O52" s="44">
        <v>2.94</v>
      </c>
      <c r="P52" s="44">
        <v>2.94</v>
      </c>
      <c r="Q52" s="44">
        <v>0.15</v>
      </c>
      <c r="R52" s="44">
        <v>13.77</v>
      </c>
    </row>
    <row r="53" spans="1:18" ht="12.75">
      <c r="A53" s="7">
        <v>57</v>
      </c>
      <c r="B53" s="41">
        <v>19.38</v>
      </c>
      <c r="C53" s="8">
        <v>0.94</v>
      </c>
      <c r="D53" s="8">
        <v>1.53</v>
      </c>
      <c r="E53" s="42">
        <v>3.54</v>
      </c>
      <c r="F53" s="42">
        <v>3.54</v>
      </c>
      <c r="G53" s="42">
        <v>0.15</v>
      </c>
      <c r="H53" s="42">
        <v>13.22</v>
      </c>
      <c r="K53" s="9">
        <v>57</v>
      </c>
      <c r="L53" s="10">
        <v>19.38</v>
      </c>
      <c r="M53" s="10">
        <v>0.94</v>
      </c>
      <c r="N53" s="10">
        <v>1.53</v>
      </c>
      <c r="O53" s="44">
        <v>2.95</v>
      </c>
      <c r="P53" s="44">
        <v>2.95</v>
      </c>
      <c r="Q53" s="44">
        <v>0.15</v>
      </c>
      <c r="R53" s="44">
        <v>14.18</v>
      </c>
    </row>
    <row r="54" spans="1:18" ht="12.75">
      <c r="A54" s="7">
        <v>58</v>
      </c>
      <c r="B54" s="41">
        <v>19.85</v>
      </c>
      <c r="C54" s="8">
        <v>0.97</v>
      </c>
      <c r="D54" s="8">
        <v>1.54</v>
      </c>
      <c r="E54" s="42">
        <v>3.56</v>
      </c>
      <c r="F54" s="42">
        <v>3.56</v>
      </c>
      <c r="G54" s="42">
        <v>0.15</v>
      </c>
      <c r="H54" s="42">
        <v>13.62</v>
      </c>
      <c r="K54" s="9">
        <v>58</v>
      </c>
      <c r="L54" s="10">
        <v>19.85</v>
      </c>
      <c r="M54" s="10">
        <v>0.97</v>
      </c>
      <c r="N54" s="10">
        <v>1.54</v>
      </c>
      <c r="O54" s="44">
        <v>2.97</v>
      </c>
      <c r="P54" s="44">
        <v>2.97</v>
      </c>
      <c r="Q54" s="44">
        <v>0.15</v>
      </c>
      <c r="R54" s="44">
        <v>14.61</v>
      </c>
    </row>
    <row r="55" spans="1:18" ht="12.75">
      <c r="A55" s="7">
        <v>59</v>
      </c>
      <c r="B55" s="41">
        <v>20.34</v>
      </c>
      <c r="C55" s="8">
        <v>0.99</v>
      </c>
      <c r="D55" s="8">
        <v>1.54</v>
      </c>
      <c r="E55" s="42">
        <v>3.58</v>
      </c>
      <c r="F55" s="42">
        <v>3.58</v>
      </c>
      <c r="G55" s="42">
        <v>0.15</v>
      </c>
      <c r="H55" s="42">
        <v>14.03</v>
      </c>
      <c r="K55" s="9">
        <v>59</v>
      </c>
      <c r="L55" s="10">
        <v>20.34</v>
      </c>
      <c r="M55" s="10">
        <v>0.99</v>
      </c>
      <c r="N55" s="10">
        <v>1.54</v>
      </c>
      <c r="O55" s="44">
        <v>3.05</v>
      </c>
      <c r="P55" s="44">
        <v>3.05</v>
      </c>
      <c r="Q55" s="44">
        <v>0.15</v>
      </c>
      <c r="R55" s="44">
        <v>15.05</v>
      </c>
    </row>
    <row r="56" spans="1:18" ht="12.75">
      <c r="A56" s="7">
        <v>60</v>
      </c>
      <c r="B56" s="41">
        <v>20.34</v>
      </c>
      <c r="C56" s="8">
        <v>0.99</v>
      </c>
      <c r="D56" s="8">
        <v>1.54</v>
      </c>
      <c r="E56" s="42">
        <v>3.6</v>
      </c>
      <c r="F56" s="42">
        <v>3.6</v>
      </c>
      <c r="G56" s="42">
        <v>0.15</v>
      </c>
      <c r="H56" s="42">
        <v>14.46</v>
      </c>
      <c r="K56" s="9">
        <v>60</v>
      </c>
      <c r="L56" s="10">
        <v>20.34</v>
      </c>
      <c r="M56" s="10">
        <v>0.99</v>
      </c>
      <c r="N56" s="10">
        <v>1.54</v>
      </c>
      <c r="O56" s="44">
        <v>3.16</v>
      </c>
      <c r="P56" s="44">
        <v>3.16</v>
      </c>
      <c r="Q56" s="44">
        <v>0.15</v>
      </c>
      <c r="R56" s="44">
        <v>15.52</v>
      </c>
    </row>
    <row r="57" spans="1:18" ht="12.75">
      <c r="A57" s="7">
        <v>61</v>
      </c>
      <c r="B57" s="41">
        <v>20.34</v>
      </c>
      <c r="C57" s="8">
        <v>0.99</v>
      </c>
      <c r="D57" s="8">
        <v>1.54</v>
      </c>
      <c r="E57" s="42">
        <v>3.63</v>
      </c>
      <c r="F57" s="42">
        <v>3.63</v>
      </c>
      <c r="G57" s="42">
        <v>0.15</v>
      </c>
      <c r="H57" s="42">
        <v>14.92</v>
      </c>
      <c r="K57" s="9">
        <v>61</v>
      </c>
      <c r="L57" s="10">
        <v>20.34</v>
      </c>
      <c r="M57" s="10">
        <v>0.99</v>
      </c>
      <c r="N57" s="10">
        <v>1.54</v>
      </c>
      <c r="O57" s="44">
        <v>3.25</v>
      </c>
      <c r="P57" s="44">
        <v>3.25</v>
      </c>
      <c r="Q57" s="44">
        <v>0.15</v>
      </c>
      <c r="R57" s="44">
        <v>16</v>
      </c>
    </row>
    <row r="58" spans="1:18" ht="12.75">
      <c r="A58" s="7">
        <v>62</v>
      </c>
      <c r="B58" s="41">
        <v>20.34</v>
      </c>
      <c r="C58" s="8">
        <v>0.99</v>
      </c>
      <c r="D58" s="8">
        <v>1.54</v>
      </c>
      <c r="E58" s="42">
        <v>3.65</v>
      </c>
      <c r="F58" s="42">
        <v>3.65</v>
      </c>
      <c r="G58" s="42">
        <v>0.15</v>
      </c>
      <c r="H58" s="42">
        <v>15.39</v>
      </c>
      <c r="K58" s="9">
        <v>62</v>
      </c>
      <c r="L58" s="10">
        <v>20.34</v>
      </c>
      <c r="M58" s="10">
        <v>0.99</v>
      </c>
      <c r="N58" s="10">
        <v>1.54</v>
      </c>
      <c r="O58" s="44">
        <v>3.35</v>
      </c>
      <c r="P58" s="44">
        <v>3.35</v>
      </c>
      <c r="Q58" s="44">
        <v>0.15</v>
      </c>
      <c r="R58" s="44">
        <v>16.49</v>
      </c>
    </row>
    <row r="59" spans="1:18" ht="12.75">
      <c r="A59" s="7">
        <v>63</v>
      </c>
      <c r="B59" s="41">
        <v>20.34</v>
      </c>
      <c r="C59" s="8">
        <v>0.99</v>
      </c>
      <c r="D59" s="8">
        <v>1.54</v>
      </c>
      <c r="E59" s="42">
        <v>3.68</v>
      </c>
      <c r="F59" s="42">
        <v>3.68</v>
      </c>
      <c r="G59" s="42">
        <v>0.15</v>
      </c>
      <c r="H59" s="42">
        <v>15.89</v>
      </c>
      <c r="K59" s="9">
        <v>63</v>
      </c>
      <c r="L59" s="10">
        <v>20.34</v>
      </c>
      <c r="M59" s="10">
        <v>0.99</v>
      </c>
      <c r="N59" s="10">
        <v>1.54</v>
      </c>
      <c r="O59" s="44">
        <v>3.44</v>
      </c>
      <c r="P59" s="44">
        <v>3.44</v>
      </c>
      <c r="Q59" s="44">
        <v>0.15</v>
      </c>
      <c r="R59" s="44">
        <v>17.01</v>
      </c>
    </row>
    <row r="60" spans="1:18" ht="12.75">
      <c r="A60" s="7">
        <v>64</v>
      </c>
      <c r="B60" s="41">
        <v>20.34</v>
      </c>
      <c r="C60" s="8">
        <v>0.99</v>
      </c>
      <c r="D60" s="8">
        <v>1.54</v>
      </c>
      <c r="E60" s="42">
        <v>3.79</v>
      </c>
      <c r="F60" s="42">
        <v>3.79</v>
      </c>
      <c r="G60" s="42">
        <v>0.15</v>
      </c>
      <c r="H60" s="42">
        <v>16.42</v>
      </c>
      <c r="K60" s="9">
        <v>64</v>
      </c>
      <c r="L60" s="10">
        <v>20.34</v>
      </c>
      <c r="M60" s="10">
        <v>0.99</v>
      </c>
      <c r="N60" s="10">
        <v>1.54</v>
      </c>
      <c r="O60" s="44">
        <v>3.54</v>
      </c>
      <c r="P60" s="44">
        <v>3.54</v>
      </c>
      <c r="Q60" s="44">
        <v>0.15</v>
      </c>
      <c r="R60" s="44">
        <v>17.55</v>
      </c>
    </row>
    <row r="61" spans="1:18" ht="12.75">
      <c r="A61" s="7">
        <v>65</v>
      </c>
      <c r="B61" s="41">
        <v>20.34</v>
      </c>
      <c r="C61" s="8">
        <v>0.99</v>
      </c>
      <c r="D61" s="8">
        <v>1.54</v>
      </c>
      <c r="E61" s="42"/>
      <c r="F61" s="42"/>
      <c r="G61" s="42"/>
      <c r="H61" s="42"/>
      <c r="K61" s="9">
        <v>65</v>
      </c>
      <c r="L61" s="10">
        <v>20.34</v>
      </c>
      <c r="M61" s="10">
        <v>0.99</v>
      </c>
      <c r="N61" s="10">
        <v>1.54</v>
      </c>
      <c r="O61" s="44"/>
      <c r="P61" s="44"/>
      <c r="Q61" s="44"/>
      <c r="R61" s="44"/>
    </row>
    <row r="62" spans="1:18" ht="12.75">
      <c r="A62" s="7">
        <v>66</v>
      </c>
      <c r="B62" s="41">
        <v>20.34</v>
      </c>
      <c r="C62" s="8">
        <v>0.99</v>
      </c>
      <c r="D62" s="8">
        <v>1.54</v>
      </c>
      <c r="E62" s="42"/>
      <c r="F62" s="42"/>
      <c r="G62" s="42"/>
      <c r="H62" s="42"/>
      <c r="K62" s="9">
        <v>66</v>
      </c>
      <c r="L62" s="10">
        <v>20.34</v>
      </c>
      <c r="M62" s="10">
        <v>0.99</v>
      </c>
      <c r="N62" s="10">
        <v>1.54</v>
      </c>
      <c r="O62" s="44"/>
      <c r="P62" s="44"/>
      <c r="Q62" s="44"/>
      <c r="R62" s="44"/>
    </row>
    <row r="63" spans="1:18" ht="12.75">
      <c r="A63" s="7">
        <v>67</v>
      </c>
      <c r="B63" s="41">
        <v>20.34</v>
      </c>
      <c r="C63" s="8">
        <v>0.99</v>
      </c>
      <c r="D63" s="8">
        <v>1.54</v>
      </c>
      <c r="E63" s="42"/>
      <c r="F63" s="42"/>
      <c r="G63" s="42"/>
      <c r="H63" s="42"/>
      <c r="K63" s="9">
        <v>67</v>
      </c>
      <c r="L63" s="10">
        <v>20.34</v>
      </c>
      <c r="M63" s="10">
        <v>0.99</v>
      </c>
      <c r="N63" s="10">
        <v>1.54</v>
      </c>
      <c r="O63" s="44"/>
      <c r="P63" s="44"/>
      <c r="Q63" s="44"/>
      <c r="R63" s="44"/>
    </row>
    <row r="64" spans="1:18" ht="12.75">
      <c r="A64" s="7">
        <v>68</v>
      </c>
      <c r="B64" s="41">
        <v>20.34</v>
      </c>
      <c r="C64" s="8">
        <v>0.99</v>
      </c>
      <c r="D64" s="8">
        <v>1.54</v>
      </c>
      <c r="E64" s="42"/>
      <c r="F64" s="42"/>
      <c r="G64" s="42"/>
      <c r="H64" s="42"/>
      <c r="K64" s="9">
        <v>68</v>
      </c>
      <c r="L64" s="10">
        <v>20.34</v>
      </c>
      <c r="M64" s="10">
        <v>0.99</v>
      </c>
      <c r="N64" s="10">
        <v>1.54</v>
      </c>
      <c r="O64" s="44"/>
      <c r="P64" s="44"/>
      <c r="Q64" s="44"/>
      <c r="R64" s="44"/>
    </row>
    <row r="65" spans="1:18" ht="12.75">
      <c r="A65" s="7">
        <v>69</v>
      </c>
      <c r="B65" s="41">
        <v>20.34</v>
      </c>
      <c r="C65" s="8">
        <v>0.99</v>
      </c>
      <c r="D65" s="8">
        <v>1.54</v>
      </c>
      <c r="E65" s="42"/>
      <c r="F65" s="42"/>
      <c r="G65" s="42"/>
      <c r="H65" s="42"/>
      <c r="K65" s="9">
        <v>69</v>
      </c>
      <c r="L65" s="10">
        <v>20.34</v>
      </c>
      <c r="M65" s="10">
        <v>0.99</v>
      </c>
      <c r="N65" s="10">
        <v>1.54</v>
      </c>
      <c r="O65" s="44"/>
      <c r="P65" s="44"/>
      <c r="Q65" s="44"/>
      <c r="R65" s="44"/>
    </row>
    <row r="66" spans="1:18" ht="12.75">
      <c r="A66" s="7">
        <v>70</v>
      </c>
      <c r="B66" s="41">
        <v>20.34</v>
      </c>
      <c r="C66" s="8">
        <v>0.99</v>
      </c>
      <c r="D66" s="8">
        <v>1.54</v>
      </c>
      <c r="E66" s="42"/>
      <c r="F66" s="42"/>
      <c r="G66" s="42"/>
      <c r="H66" s="42"/>
      <c r="K66" s="9">
        <v>70</v>
      </c>
      <c r="L66" s="10">
        <v>20.34</v>
      </c>
      <c r="M66" s="10">
        <v>0.99</v>
      </c>
      <c r="N66" s="10">
        <v>1.54</v>
      </c>
      <c r="O66" s="44"/>
      <c r="P66" s="44"/>
      <c r="Q66" s="44"/>
      <c r="R66" s="44"/>
    </row>
    <row r="67" spans="1:18" ht="12.75">
      <c r="A67" s="7">
        <v>71</v>
      </c>
      <c r="B67" s="41">
        <v>20.34</v>
      </c>
      <c r="C67" s="8">
        <v>0.99</v>
      </c>
      <c r="D67" s="8">
        <v>1.54</v>
      </c>
      <c r="E67" s="42"/>
      <c r="F67" s="42"/>
      <c r="G67" s="42"/>
      <c r="H67" s="42"/>
      <c r="K67" s="9">
        <v>71</v>
      </c>
      <c r="L67" s="10">
        <v>20.34</v>
      </c>
      <c r="M67" s="10">
        <v>0.99</v>
      </c>
      <c r="N67" s="10">
        <v>1.54</v>
      </c>
      <c r="O67" s="44"/>
      <c r="P67" s="44"/>
      <c r="Q67" s="44"/>
      <c r="R67" s="44"/>
    </row>
    <row r="68" spans="1:18" ht="12.75">
      <c r="A68" s="7">
        <v>72</v>
      </c>
      <c r="B68" s="41">
        <v>20.34</v>
      </c>
      <c r="C68" s="8">
        <v>0.99</v>
      </c>
      <c r="D68" s="8">
        <v>1.54</v>
      </c>
      <c r="E68" s="42"/>
      <c r="F68" s="42"/>
      <c r="G68" s="42"/>
      <c r="H68" s="42"/>
      <c r="K68" s="9">
        <v>72</v>
      </c>
      <c r="L68" s="10">
        <v>20.34</v>
      </c>
      <c r="M68" s="10">
        <v>0.99</v>
      </c>
      <c r="N68" s="10">
        <v>1.54</v>
      </c>
      <c r="O68" s="44"/>
      <c r="P68" s="44"/>
      <c r="Q68" s="44"/>
      <c r="R68" s="44"/>
    </row>
    <row r="69" spans="1:18" ht="12.75">
      <c r="A69" s="7">
        <v>73</v>
      </c>
      <c r="B69" s="41">
        <v>20.34</v>
      </c>
      <c r="C69" s="8">
        <v>0.99</v>
      </c>
      <c r="D69" s="8">
        <v>1.54</v>
      </c>
      <c r="E69" s="42"/>
      <c r="F69" s="42"/>
      <c r="G69" s="42"/>
      <c r="H69" s="42"/>
      <c r="K69" s="9">
        <v>73</v>
      </c>
      <c r="L69" s="10">
        <v>20.34</v>
      </c>
      <c r="M69" s="10">
        <v>0.99</v>
      </c>
      <c r="N69" s="10">
        <v>1.54</v>
      </c>
      <c r="O69" s="44"/>
      <c r="P69" s="44"/>
      <c r="Q69" s="44"/>
      <c r="R69" s="44"/>
    </row>
    <row r="70" spans="1:18" ht="12.75">
      <c r="A70" s="7">
        <v>74</v>
      </c>
      <c r="B70" s="41">
        <v>20.34</v>
      </c>
      <c r="C70" s="8">
        <v>0.99</v>
      </c>
      <c r="D70" s="8">
        <v>1.54</v>
      </c>
      <c r="E70" s="42"/>
      <c r="F70" s="42"/>
      <c r="G70" s="42"/>
      <c r="H70" s="42"/>
      <c r="K70" s="9">
        <v>74</v>
      </c>
      <c r="L70" s="10">
        <v>20.34</v>
      </c>
      <c r="M70" s="10">
        <v>0.99</v>
      </c>
      <c r="N70" s="10">
        <v>1.54</v>
      </c>
      <c r="O70" s="44"/>
      <c r="P70" s="44"/>
      <c r="Q70" s="44"/>
      <c r="R70" s="44"/>
    </row>
    <row r="72" spans="4:22" ht="26.25" customHeight="1">
      <c r="D72" s="158">
        <v>2018</v>
      </c>
      <c r="E72" s="158"/>
      <c r="N72" s="158">
        <v>2018</v>
      </c>
      <c r="O72" s="158"/>
      <c r="V72" s="16"/>
    </row>
    <row r="73" spans="1:18" ht="21" customHeight="1" thickBot="1">
      <c r="A73" s="180" t="s">
        <v>64</v>
      </c>
      <c r="B73" s="180"/>
      <c r="C73" s="180"/>
      <c r="D73" s="180"/>
      <c r="E73" s="180"/>
      <c r="F73" s="180"/>
      <c r="G73" s="180"/>
      <c r="H73" s="180"/>
      <c r="K73" s="180" t="s">
        <v>22</v>
      </c>
      <c r="L73" s="180"/>
      <c r="M73" s="180"/>
      <c r="N73" s="180"/>
      <c r="O73" s="180"/>
      <c r="P73" s="180"/>
      <c r="Q73" s="180"/>
      <c r="R73" s="180"/>
    </row>
    <row r="74" spans="1:18" ht="12.75">
      <c r="A74" s="171" t="s">
        <v>12</v>
      </c>
      <c r="B74" s="171" t="s">
        <v>13</v>
      </c>
      <c r="C74" s="171" t="s">
        <v>14</v>
      </c>
      <c r="D74" s="171" t="s">
        <v>15</v>
      </c>
      <c r="E74" s="181" t="s">
        <v>16</v>
      </c>
      <c r="F74" s="182"/>
      <c r="G74" s="183"/>
      <c r="H74" s="171" t="s">
        <v>17</v>
      </c>
      <c r="K74" s="150" t="s">
        <v>12</v>
      </c>
      <c r="L74" s="150" t="s">
        <v>13</v>
      </c>
      <c r="M74" s="150" t="s">
        <v>14</v>
      </c>
      <c r="N74" s="150" t="s">
        <v>23</v>
      </c>
      <c r="O74" s="152" t="s">
        <v>16</v>
      </c>
      <c r="P74" s="153"/>
      <c r="Q74" s="154"/>
      <c r="R74" s="150" t="s">
        <v>17</v>
      </c>
    </row>
    <row r="75" spans="1:18" ht="13.5" thickBot="1">
      <c r="A75" s="172"/>
      <c r="B75" s="172"/>
      <c r="C75" s="172"/>
      <c r="D75" s="172"/>
      <c r="E75" s="184"/>
      <c r="F75" s="185"/>
      <c r="G75" s="186"/>
      <c r="H75" s="172"/>
      <c r="K75" s="151"/>
      <c r="L75" s="151"/>
      <c r="M75" s="151"/>
      <c r="N75" s="151"/>
      <c r="O75" s="155"/>
      <c r="P75" s="156"/>
      <c r="Q75" s="157"/>
      <c r="R75" s="151"/>
    </row>
    <row r="76" spans="1:18" ht="25.5">
      <c r="A76" s="172"/>
      <c r="B76" s="172"/>
      <c r="C76" s="172"/>
      <c r="D76" s="172"/>
      <c r="E76" s="3" t="s">
        <v>18</v>
      </c>
      <c r="F76" s="3" t="s">
        <v>19</v>
      </c>
      <c r="G76" s="3" t="s">
        <v>20</v>
      </c>
      <c r="H76" s="172"/>
      <c r="K76" s="151"/>
      <c r="L76" s="151"/>
      <c r="M76" s="151"/>
      <c r="N76" s="151"/>
      <c r="O76" s="4" t="s">
        <v>18</v>
      </c>
      <c r="P76" s="4" t="s">
        <v>19</v>
      </c>
      <c r="Q76" s="4" t="s">
        <v>20</v>
      </c>
      <c r="R76" s="151"/>
    </row>
    <row r="77" spans="1:18" ht="12.75">
      <c r="A77" s="11">
        <v>16</v>
      </c>
      <c r="B77" s="12">
        <v>0</v>
      </c>
      <c r="C77" s="12">
        <v>0</v>
      </c>
      <c r="D77" s="12">
        <v>0</v>
      </c>
      <c r="E77" s="53">
        <v>3.08</v>
      </c>
      <c r="F77" s="53">
        <v>3.08</v>
      </c>
      <c r="G77" s="53">
        <v>0.15</v>
      </c>
      <c r="H77" s="53">
        <v>4.32</v>
      </c>
      <c r="K77" s="13">
        <v>16</v>
      </c>
      <c r="L77" s="14">
        <v>0</v>
      </c>
      <c r="M77" s="14">
        <v>0</v>
      </c>
      <c r="N77" s="14">
        <v>0</v>
      </c>
      <c r="O77" s="54">
        <v>-0.53</v>
      </c>
      <c r="P77" s="54">
        <v>-0.53</v>
      </c>
      <c r="Q77" s="54">
        <v>3.5</v>
      </c>
      <c r="R77" s="54">
        <v>4.59</v>
      </c>
    </row>
    <row r="78" spans="1:18" ht="12.75">
      <c r="A78" s="11">
        <v>17</v>
      </c>
      <c r="B78" s="12">
        <v>0</v>
      </c>
      <c r="C78" s="12">
        <v>0</v>
      </c>
      <c r="D78" s="12">
        <v>0</v>
      </c>
      <c r="E78" s="53">
        <v>3.09</v>
      </c>
      <c r="F78" s="53">
        <v>3.09</v>
      </c>
      <c r="G78" s="53">
        <v>0.15</v>
      </c>
      <c r="H78" s="53">
        <v>4.44</v>
      </c>
      <c r="K78" s="13">
        <v>17</v>
      </c>
      <c r="L78" s="14">
        <v>0</v>
      </c>
      <c r="M78" s="14">
        <v>0</v>
      </c>
      <c r="N78" s="14">
        <v>0</v>
      </c>
      <c r="O78" s="54">
        <v>-0.54</v>
      </c>
      <c r="P78" s="54">
        <v>-0.54</v>
      </c>
      <c r="Q78" s="54">
        <v>3.5</v>
      </c>
      <c r="R78" s="54">
        <v>4.72</v>
      </c>
    </row>
    <row r="79" spans="1:18" ht="12.75">
      <c r="A79" s="11">
        <v>18</v>
      </c>
      <c r="B79" s="12">
        <v>6.5</v>
      </c>
      <c r="C79" s="12">
        <v>0.33</v>
      </c>
      <c r="D79" s="12">
        <v>0.76</v>
      </c>
      <c r="E79" s="53">
        <v>3.1</v>
      </c>
      <c r="F79" s="53">
        <v>3.1</v>
      </c>
      <c r="G79" s="53">
        <v>0.15</v>
      </c>
      <c r="H79" s="53">
        <v>4.56</v>
      </c>
      <c r="K79" s="13">
        <v>18</v>
      </c>
      <c r="L79" s="14">
        <v>6.5</v>
      </c>
      <c r="M79" s="14">
        <v>0.33</v>
      </c>
      <c r="N79" s="14">
        <v>0.76</v>
      </c>
      <c r="O79" s="54">
        <v>-0.56</v>
      </c>
      <c r="P79" s="54">
        <v>-0.56</v>
      </c>
      <c r="Q79" s="54">
        <v>3.5</v>
      </c>
      <c r="R79" s="54">
        <v>4.84</v>
      </c>
    </row>
    <row r="80" spans="1:18" ht="12.75">
      <c r="A80" s="11">
        <v>19</v>
      </c>
      <c r="B80" s="12">
        <v>6.64</v>
      </c>
      <c r="C80" s="12">
        <v>0.34</v>
      </c>
      <c r="D80" s="12">
        <v>0.8</v>
      </c>
      <c r="E80" s="53">
        <v>3.11</v>
      </c>
      <c r="F80" s="53">
        <v>3.11</v>
      </c>
      <c r="G80" s="53">
        <v>0.15</v>
      </c>
      <c r="H80" s="53">
        <v>4.69</v>
      </c>
      <c r="K80" s="13">
        <v>19</v>
      </c>
      <c r="L80" s="14">
        <v>6.64</v>
      </c>
      <c r="M80" s="14">
        <v>0.34</v>
      </c>
      <c r="N80" s="14">
        <v>0.8</v>
      </c>
      <c r="O80" s="54">
        <v>-0.57</v>
      </c>
      <c r="P80" s="54">
        <v>-0.57</v>
      </c>
      <c r="Q80" s="54">
        <v>3.5</v>
      </c>
      <c r="R80" s="54">
        <v>4.98</v>
      </c>
    </row>
    <row r="81" spans="1:18" ht="12.75">
      <c r="A81" s="11">
        <v>20</v>
      </c>
      <c r="B81" s="12">
        <v>6.78</v>
      </c>
      <c r="C81" s="12">
        <v>0.35</v>
      </c>
      <c r="D81" s="12">
        <v>0.82</v>
      </c>
      <c r="E81" s="53">
        <v>3.11</v>
      </c>
      <c r="F81" s="53">
        <v>3.11</v>
      </c>
      <c r="G81" s="53">
        <v>0.15</v>
      </c>
      <c r="H81" s="53">
        <v>4.81</v>
      </c>
      <c r="K81" s="13">
        <v>20</v>
      </c>
      <c r="L81" s="14">
        <v>6.78</v>
      </c>
      <c r="M81" s="14">
        <v>0.35</v>
      </c>
      <c r="N81" s="14">
        <v>0.82</v>
      </c>
      <c r="O81" s="54">
        <v>-0.59</v>
      </c>
      <c r="P81" s="54">
        <v>-0.59</v>
      </c>
      <c r="Q81" s="54">
        <v>3.5</v>
      </c>
      <c r="R81" s="54">
        <v>5.11</v>
      </c>
    </row>
    <row r="82" spans="1:18" ht="12.75">
      <c r="A82" s="11">
        <v>21</v>
      </c>
      <c r="B82" s="12">
        <v>6.93</v>
      </c>
      <c r="C82" s="12">
        <v>0.36</v>
      </c>
      <c r="D82" s="12">
        <v>0.84</v>
      </c>
      <c r="E82" s="53">
        <v>3.12</v>
      </c>
      <c r="F82" s="53">
        <v>3.12</v>
      </c>
      <c r="G82" s="53">
        <v>0.15</v>
      </c>
      <c r="H82" s="53">
        <v>4.94</v>
      </c>
      <c r="K82" s="13">
        <v>21</v>
      </c>
      <c r="L82" s="14">
        <v>6.93</v>
      </c>
      <c r="M82" s="14">
        <v>0.36</v>
      </c>
      <c r="N82" s="14">
        <v>0.84</v>
      </c>
      <c r="O82" s="54">
        <v>-0.6</v>
      </c>
      <c r="P82" s="54">
        <v>-0.6</v>
      </c>
      <c r="Q82" s="54">
        <v>3.5</v>
      </c>
      <c r="R82" s="54">
        <v>5.25</v>
      </c>
    </row>
    <row r="83" spans="1:18" ht="12.75">
      <c r="A83" s="11">
        <v>22</v>
      </c>
      <c r="B83" s="12">
        <v>7.07</v>
      </c>
      <c r="C83" s="12">
        <v>0.36</v>
      </c>
      <c r="D83" s="12">
        <v>0.86</v>
      </c>
      <c r="E83" s="53">
        <v>3.13</v>
      </c>
      <c r="F83" s="53">
        <v>3.13</v>
      </c>
      <c r="G83" s="53">
        <v>0.15</v>
      </c>
      <c r="H83" s="53">
        <v>5.08</v>
      </c>
      <c r="K83" s="13">
        <v>22</v>
      </c>
      <c r="L83" s="14">
        <v>7.07</v>
      </c>
      <c r="M83" s="14">
        <v>0.36</v>
      </c>
      <c r="N83" s="14">
        <v>0.86</v>
      </c>
      <c r="O83" s="54">
        <v>-0.62</v>
      </c>
      <c r="P83" s="54">
        <v>-0.62</v>
      </c>
      <c r="Q83" s="54">
        <v>3.5</v>
      </c>
      <c r="R83" s="54">
        <v>5.4</v>
      </c>
    </row>
    <row r="84" spans="1:18" ht="12.75">
      <c r="A84" s="11">
        <v>23</v>
      </c>
      <c r="B84" s="12">
        <v>7.22</v>
      </c>
      <c r="C84" s="12">
        <v>0.37</v>
      </c>
      <c r="D84" s="12">
        <v>0.88</v>
      </c>
      <c r="E84" s="53">
        <v>3.14</v>
      </c>
      <c r="F84" s="53">
        <v>3.14</v>
      </c>
      <c r="G84" s="53">
        <v>0.15</v>
      </c>
      <c r="H84" s="53">
        <v>5.22</v>
      </c>
      <c r="K84" s="13">
        <v>23</v>
      </c>
      <c r="L84" s="14">
        <v>7.22</v>
      </c>
      <c r="M84" s="14">
        <v>0.37</v>
      </c>
      <c r="N84" s="14">
        <v>0.88</v>
      </c>
      <c r="O84" s="54">
        <v>-0.63</v>
      </c>
      <c r="P84" s="54">
        <v>-0.63</v>
      </c>
      <c r="Q84" s="54">
        <v>3.5</v>
      </c>
      <c r="R84" s="54">
        <v>5.54</v>
      </c>
    </row>
    <row r="85" spans="1:18" ht="12.75">
      <c r="A85" s="11">
        <v>24</v>
      </c>
      <c r="B85" s="12">
        <v>7.38</v>
      </c>
      <c r="C85" s="12">
        <v>0.38</v>
      </c>
      <c r="D85" s="12">
        <v>0.9</v>
      </c>
      <c r="E85" s="53">
        <v>3.15</v>
      </c>
      <c r="F85" s="53">
        <v>3.15</v>
      </c>
      <c r="G85" s="53">
        <v>0.15</v>
      </c>
      <c r="H85" s="53">
        <v>5.36</v>
      </c>
      <c r="K85" s="13">
        <v>24</v>
      </c>
      <c r="L85" s="14">
        <v>7.38</v>
      </c>
      <c r="M85" s="14">
        <v>0.38</v>
      </c>
      <c r="N85" s="14">
        <v>0.9</v>
      </c>
      <c r="O85" s="54">
        <v>-0.65</v>
      </c>
      <c r="P85" s="54">
        <v>-0.65</v>
      </c>
      <c r="Q85" s="54">
        <v>3.5</v>
      </c>
      <c r="R85" s="54">
        <v>5.7</v>
      </c>
    </row>
    <row r="86" spans="1:18" ht="12.75">
      <c r="A86" s="11">
        <v>25</v>
      </c>
      <c r="B86" s="12">
        <v>7.53</v>
      </c>
      <c r="C86" s="12">
        <v>0.39</v>
      </c>
      <c r="D86" s="12">
        <v>0.92</v>
      </c>
      <c r="E86" s="53">
        <v>3.16</v>
      </c>
      <c r="F86" s="53">
        <v>3.16</v>
      </c>
      <c r="G86" s="53">
        <v>0.15</v>
      </c>
      <c r="H86" s="53">
        <v>5.5</v>
      </c>
      <c r="K86" s="13">
        <v>25</v>
      </c>
      <c r="L86" s="14">
        <v>7.53</v>
      </c>
      <c r="M86" s="14">
        <v>0.39</v>
      </c>
      <c r="N86" s="14">
        <v>0.92</v>
      </c>
      <c r="O86" s="54">
        <v>-0.67</v>
      </c>
      <c r="P86" s="54">
        <v>-0.67</v>
      </c>
      <c r="Q86" s="54">
        <v>3.5</v>
      </c>
      <c r="R86" s="54">
        <v>5.85</v>
      </c>
    </row>
    <row r="87" spans="1:18" ht="12.75">
      <c r="A87" s="11">
        <v>26</v>
      </c>
      <c r="B87" s="12">
        <v>7.69</v>
      </c>
      <c r="C87" s="12">
        <v>0.4</v>
      </c>
      <c r="D87" s="12">
        <v>0.94</v>
      </c>
      <c r="E87" s="53">
        <v>3.17</v>
      </c>
      <c r="F87" s="53">
        <v>3.17</v>
      </c>
      <c r="G87" s="53">
        <v>0.15</v>
      </c>
      <c r="H87" s="53">
        <v>5.65</v>
      </c>
      <c r="K87" s="13">
        <v>26</v>
      </c>
      <c r="L87" s="14">
        <v>7.69</v>
      </c>
      <c r="M87" s="14">
        <v>0.4</v>
      </c>
      <c r="N87" s="14">
        <v>0.94</v>
      </c>
      <c r="O87" s="54">
        <v>-0.68</v>
      </c>
      <c r="P87" s="54">
        <v>-0.68</v>
      </c>
      <c r="Q87" s="54">
        <v>3.5</v>
      </c>
      <c r="R87" s="54">
        <v>6.01</v>
      </c>
    </row>
    <row r="88" spans="1:18" ht="12.75">
      <c r="A88" s="11">
        <v>27</v>
      </c>
      <c r="B88" s="12">
        <v>7.85</v>
      </c>
      <c r="C88" s="12">
        <v>0.41</v>
      </c>
      <c r="D88" s="12">
        <v>0.96</v>
      </c>
      <c r="E88" s="53">
        <v>3.18</v>
      </c>
      <c r="F88" s="53">
        <v>3.18</v>
      </c>
      <c r="G88" s="53">
        <v>0.15</v>
      </c>
      <c r="H88" s="53">
        <v>5.8</v>
      </c>
      <c r="K88" s="13">
        <v>27</v>
      </c>
      <c r="L88" s="14">
        <v>7.85</v>
      </c>
      <c r="M88" s="14">
        <v>0.41</v>
      </c>
      <c r="N88" s="14">
        <v>0.96</v>
      </c>
      <c r="O88" s="54">
        <v>-0.7</v>
      </c>
      <c r="P88" s="54">
        <v>-0.7</v>
      </c>
      <c r="Q88" s="54">
        <v>3.5</v>
      </c>
      <c r="R88" s="54">
        <v>6.18</v>
      </c>
    </row>
    <row r="89" spans="1:18" ht="12.75">
      <c r="A89" s="11">
        <v>28</v>
      </c>
      <c r="B89" s="12">
        <v>8.02</v>
      </c>
      <c r="C89" s="12">
        <v>0.42</v>
      </c>
      <c r="D89" s="12">
        <v>0.99</v>
      </c>
      <c r="E89" s="53">
        <v>3.19</v>
      </c>
      <c r="F89" s="53">
        <v>3.19</v>
      </c>
      <c r="G89" s="53">
        <v>0.15</v>
      </c>
      <c r="H89" s="53">
        <v>5.96</v>
      </c>
      <c r="K89" s="13">
        <v>28</v>
      </c>
      <c r="L89" s="14">
        <v>8.02</v>
      </c>
      <c r="M89" s="14">
        <v>0.42</v>
      </c>
      <c r="N89" s="14">
        <v>0.99</v>
      </c>
      <c r="O89" s="54">
        <v>-0.72</v>
      </c>
      <c r="P89" s="54">
        <v>-0.72</v>
      </c>
      <c r="Q89" s="54">
        <v>3.5</v>
      </c>
      <c r="R89" s="54">
        <v>6.35</v>
      </c>
    </row>
    <row r="90" spans="1:18" ht="12.75">
      <c r="A90" s="11">
        <v>29</v>
      </c>
      <c r="B90" s="12">
        <v>8.19</v>
      </c>
      <c r="C90" s="12">
        <v>0.43</v>
      </c>
      <c r="D90" s="12">
        <v>1.01</v>
      </c>
      <c r="E90" s="53">
        <v>3.2</v>
      </c>
      <c r="F90" s="53">
        <v>3.2</v>
      </c>
      <c r="G90" s="53">
        <v>0.15</v>
      </c>
      <c r="H90" s="53">
        <v>6.12</v>
      </c>
      <c r="K90" s="13">
        <v>29</v>
      </c>
      <c r="L90" s="14">
        <v>8.19</v>
      </c>
      <c r="M90" s="14">
        <v>0.43</v>
      </c>
      <c r="N90" s="14">
        <v>1.01</v>
      </c>
      <c r="O90" s="54">
        <v>-0.74</v>
      </c>
      <c r="P90" s="54">
        <v>-0.74</v>
      </c>
      <c r="Q90" s="54">
        <v>3.5</v>
      </c>
      <c r="R90" s="54">
        <v>6.52</v>
      </c>
    </row>
    <row r="91" spans="1:18" ht="12.75">
      <c r="A91" s="11">
        <v>30</v>
      </c>
      <c r="B91" s="12">
        <v>8.36</v>
      </c>
      <c r="C91" s="12">
        <v>0.44</v>
      </c>
      <c r="D91" s="12">
        <v>1.03</v>
      </c>
      <c r="E91" s="53">
        <v>3.21</v>
      </c>
      <c r="F91" s="53">
        <v>3.21</v>
      </c>
      <c r="G91" s="53">
        <v>0.15</v>
      </c>
      <c r="H91" s="53">
        <v>6.29</v>
      </c>
      <c r="K91" s="13">
        <v>30</v>
      </c>
      <c r="L91" s="14">
        <v>8.36</v>
      </c>
      <c r="M91" s="14">
        <v>0.44</v>
      </c>
      <c r="N91" s="14">
        <v>1.03</v>
      </c>
      <c r="O91" s="54">
        <v>-0.75</v>
      </c>
      <c r="P91" s="54">
        <v>-0.75</v>
      </c>
      <c r="Q91" s="54">
        <v>3.5</v>
      </c>
      <c r="R91" s="54">
        <v>6.7</v>
      </c>
    </row>
    <row r="92" spans="1:18" ht="12.75">
      <c r="A92" s="11">
        <v>31</v>
      </c>
      <c r="B92" s="12">
        <v>8.54</v>
      </c>
      <c r="C92" s="12">
        <v>0.45</v>
      </c>
      <c r="D92" s="12">
        <v>1.05</v>
      </c>
      <c r="E92" s="53">
        <v>3.22</v>
      </c>
      <c r="F92" s="53">
        <v>3.22</v>
      </c>
      <c r="G92" s="53">
        <v>0.15</v>
      </c>
      <c r="H92" s="53">
        <v>6.46</v>
      </c>
      <c r="K92" s="13">
        <v>31</v>
      </c>
      <c r="L92" s="14">
        <v>8.54</v>
      </c>
      <c r="M92" s="14">
        <v>0.45</v>
      </c>
      <c r="N92" s="14">
        <v>1.05</v>
      </c>
      <c r="O92" s="54">
        <v>-0.77</v>
      </c>
      <c r="P92" s="54">
        <v>-0.77</v>
      </c>
      <c r="Q92" s="54">
        <v>3.5</v>
      </c>
      <c r="R92" s="54">
        <v>6.88</v>
      </c>
    </row>
    <row r="93" spans="1:18" ht="12.75">
      <c r="A93" s="11">
        <v>32</v>
      </c>
      <c r="B93" s="12">
        <v>8.72</v>
      </c>
      <c r="C93" s="12">
        <v>0.46</v>
      </c>
      <c r="D93" s="12">
        <v>1.08</v>
      </c>
      <c r="E93" s="53">
        <v>3.23</v>
      </c>
      <c r="F93" s="53">
        <v>3.23</v>
      </c>
      <c r="G93" s="53">
        <v>0.15</v>
      </c>
      <c r="H93" s="53">
        <v>6.64</v>
      </c>
      <c r="K93" s="13">
        <v>32</v>
      </c>
      <c r="L93" s="14">
        <v>8.72</v>
      </c>
      <c r="M93" s="14">
        <v>0.46</v>
      </c>
      <c r="N93" s="14">
        <v>1.08</v>
      </c>
      <c r="O93" s="54">
        <v>-0.79</v>
      </c>
      <c r="P93" s="54">
        <v>-0.79</v>
      </c>
      <c r="Q93" s="54">
        <v>3.5</v>
      </c>
      <c r="R93" s="54">
        <v>7.07</v>
      </c>
    </row>
    <row r="94" spans="1:18" ht="12.75">
      <c r="A94" s="11">
        <v>33</v>
      </c>
      <c r="B94" s="12">
        <v>8.91</v>
      </c>
      <c r="C94" s="12">
        <v>0.47</v>
      </c>
      <c r="D94" s="12">
        <v>1.1</v>
      </c>
      <c r="E94" s="53">
        <v>3.24</v>
      </c>
      <c r="F94" s="53">
        <v>3.24</v>
      </c>
      <c r="G94" s="53">
        <v>0.15</v>
      </c>
      <c r="H94" s="53">
        <v>6.82</v>
      </c>
      <c r="K94" s="13">
        <v>33</v>
      </c>
      <c r="L94" s="14">
        <v>8.91</v>
      </c>
      <c r="M94" s="14">
        <v>0.47</v>
      </c>
      <c r="N94" s="14">
        <v>1.1</v>
      </c>
      <c r="O94" s="54">
        <v>-0.81</v>
      </c>
      <c r="P94" s="54">
        <v>-0.81</v>
      </c>
      <c r="Q94" s="54">
        <v>3.5</v>
      </c>
      <c r="R94" s="54">
        <v>7.26</v>
      </c>
    </row>
    <row r="95" spans="1:18" ht="12.75">
      <c r="A95" s="11">
        <v>34</v>
      </c>
      <c r="B95" s="12">
        <v>9.1</v>
      </c>
      <c r="C95" s="12">
        <v>0.49</v>
      </c>
      <c r="D95" s="12">
        <v>1.12</v>
      </c>
      <c r="E95" s="53">
        <v>3.25</v>
      </c>
      <c r="F95" s="53">
        <v>3.25</v>
      </c>
      <c r="G95" s="53">
        <v>0.15</v>
      </c>
      <c r="H95" s="53">
        <v>7</v>
      </c>
      <c r="K95" s="13">
        <v>34</v>
      </c>
      <c r="L95" s="14">
        <v>9.1</v>
      </c>
      <c r="M95" s="14">
        <v>0.49</v>
      </c>
      <c r="N95" s="14">
        <v>1.12</v>
      </c>
      <c r="O95" s="54">
        <v>-0.83</v>
      </c>
      <c r="P95" s="54">
        <v>-0.83</v>
      </c>
      <c r="Q95" s="54">
        <v>3.5</v>
      </c>
      <c r="R95" s="54">
        <v>7.46</v>
      </c>
    </row>
    <row r="96" spans="1:18" ht="12.75">
      <c r="A96" s="11">
        <v>35</v>
      </c>
      <c r="B96" s="12">
        <v>9.29</v>
      </c>
      <c r="C96" s="12">
        <v>0.5</v>
      </c>
      <c r="D96" s="12">
        <v>1.15</v>
      </c>
      <c r="E96" s="53">
        <v>3.26</v>
      </c>
      <c r="F96" s="53">
        <v>3.26</v>
      </c>
      <c r="G96" s="53">
        <v>0.15</v>
      </c>
      <c r="H96" s="53">
        <v>7.19</v>
      </c>
      <c r="K96" s="13">
        <v>35</v>
      </c>
      <c r="L96" s="14">
        <v>9.29</v>
      </c>
      <c r="M96" s="14">
        <v>0.5</v>
      </c>
      <c r="N96" s="14">
        <v>1.15</v>
      </c>
      <c r="O96" s="54">
        <v>-0.84</v>
      </c>
      <c r="P96" s="54">
        <v>-0.84</v>
      </c>
      <c r="Q96" s="54">
        <v>3.5</v>
      </c>
      <c r="R96" s="54">
        <v>7.67</v>
      </c>
    </row>
    <row r="97" spans="1:18" ht="12.75">
      <c r="A97" s="11">
        <v>36</v>
      </c>
      <c r="B97" s="12">
        <v>9.49</v>
      </c>
      <c r="C97" s="12">
        <v>0.51</v>
      </c>
      <c r="D97" s="12">
        <v>1.17</v>
      </c>
      <c r="E97" s="53">
        <v>3.27</v>
      </c>
      <c r="F97" s="53">
        <v>3.27</v>
      </c>
      <c r="G97" s="53">
        <v>0.15</v>
      </c>
      <c r="H97" s="53">
        <v>7.39</v>
      </c>
      <c r="K97" s="13">
        <v>36</v>
      </c>
      <c r="L97" s="14">
        <v>9.49</v>
      </c>
      <c r="M97" s="14">
        <v>0.51</v>
      </c>
      <c r="N97" s="14">
        <v>1.17</v>
      </c>
      <c r="O97" s="54">
        <v>-0.86</v>
      </c>
      <c r="P97" s="54">
        <v>-0.86</v>
      </c>
      <c r="Q97" s="54">
        <v>3.5</v>
      </c>
      <c r="R97" s="54">
        <v>7.88</v>
      </c>
    </row>
    <row r="98" spans="1:18" ht="12.75">
      <c r="A98" s="11">
        <v>37</v>
      </c>
      <c r="B98" s="12">
        <v>9.7</v>
      </c>
      <c r="C98" s="12">
        <v>0.52</v>
      </c>
      <c r="D98" s="12">
        <v>1.19</v>
      </c>
      <c r="E98" s="53">
        <v>3.28</v>
      </c>
      <c r="F98" s="53">
        <v>3.28</v>
      </c>
      <c r="G98" s="53">
        <v>0.15</v>
      </c>
      <c r="H98" s="53">
        <v>7.59</v>
      </c>
      <c r="K98" s="13">
        <v>37</v>
      </c>
      <c r="L98" s="14">
        <v>9.7</v>
      </c>
      <c r="M98" s="14">
        <v>0.52</v>
      </c>
      <c r="N98" s="14">
        <v>1.19</v>
      </c>
      <c r="O98" s="54">
        <v>-0.88</v>
      </c>
      <c r="P98" s="54">
        <v>-0.88</v>
      </c>
      <c r="Q98" s="54">
        <v>3.5</v>
      </c>
      <c r="R98" s="54">
        <v>8.1</v>
      </c>
    </row>
    <row r="99" spans="1:18" ht="12.75">
      <c r="A99" s="11">
        <v>38</v>
      </c>
      <c r="B99" s="12">
        <v>9.9</v>
      </c>
      <c r="C99" s="12">
        <v>0.53</v>
      </c>
      <c r="D99" s="12">
        <v>1.21</v>
      </c>
      <c r="E99" s="53">
        <v>3.29</v>
      </c>
      <c r="F99" s="53">
        <v>3.29</v>
      </c>
      <c r="G99" s="53">
        <v>0.15</v>
      </c>
      <c r="H99" s="53">
        <v>7.8</v>
      </c>
      <c r="K99" s="13">
        <v>38</v>
      </c>
      <c r="L99" s="14">
        <v>9.9</v>
      </c>
      <c r="M99" s="14">
        <v>0.53</v>
      </c>
      <c r="N99" s="14">
        <v>1.21</v>
      </c>
      <c r="O99" s="54">
        <v>-0.9</v>
      </c>
      <c r="P99" s="54">
        <v>-0.9</v>
      </c>
      <c r="Q99" s="54">
        <v>3.5</v>
      </c>
      <c r="R99" s="54">
        <v>8.32</v>
      </c>
    </row>
    <row r="100" spans="1:18" ht="12.75">
      <c r="A100" s="11">
        <v>39</v>
      </c>
      <c r="B100" s="12">
        <v>10.12</v>
      </c>
      <c r="C100" s="12">
        <v>0.55</v>
      </c>
      <c r="D100" s="12">
        <v>1.24</v>
      </c>
      <c r="E100" s="53">
        <v>3.3</v>
      </c>
      <c r="F100" s="53">
        <v>3.3</v>
      </c>
      <c r="G100" s="53">
        <v>0.15</v>
      </c>
      <c r="H100" s="53">
        <v>8.02</v>
      </c>
      <c r="K100" s="13">
        <v>39</v>
      </c>
      <c r="L100" s="14">
        <v>10.12</v>
      </c>
      <c r="M100" s="14">
        <v>0.55</v>
      </c>
      <c r="N100" s="14">
        <v>1.24</v>
      </c>
      <c r="O100" s="54">
        <v>-0.92</v>
      </c>
      <c r="P100" s="54">
        <v>-0.92</v>
      </c>
      <c r="Q100" s="54">
        <v>3.5</v>
      </c>
      <c r="R100" s="54">
        <v>8.55</v>
      </c>
    </row>
    <row r="101" spans="1:18" ht="12.75">
      <c r="A101" s="11">
        <v>40</v>
      </c>
      <c r="B101" s="12">
        <v>10.34</v>
      </c>
      <c r="C101" s="12">
        <v>0.56</v>
      </c>
      <c r="D101" s="12">
        <v>1.26</v>
      </c>
      <c r="E101" s="53">
        <v>3.31</v>
      </c>
      <c r="F101" s="53">
        <v>3.31</v>
      </c>
      <c r="G101" s="53">
        <v>0.15</v>
      </c>
      <c r="H101" s="53">
        <v>8.24</v>
      </c>
      <c r="K101" s="13">
        <v>40</v>
      </c>
      <c r="L101" s="14">
        <v>10.34</v>
      </c>
      <c r="M101" s="14">
        <v>0.56</v>
      </c>
      <c r="N101" s="14">
        <v>1.26</v>
      </c>
      <c r="O101" s="54">
        <v>-0.94</v>
      </c>
      <c r="P101" s="54">
        <v>-0.94</v>
      </c>
      <c r="Q101" s="54">
        <v>3.5</v>
      </c>
      <c r="R101" s="54">
        <v>8.79</v>
      </c>
    </row>
    <row r="102" spans="1:18" ht="12.75">
      <c r="A102" s="11">
        <v>41</v>
      </c>
      <c r="B102" s="12">
        <v>10.56</v>
      </c>
      <c r="C102" s="12">
        <v>0.57</v>
      </c>
      <c r="D102" s="12">
        <v>1.28</v>
      </c>
      <c r="E102" s="53">
        <v>3.32</v>
      </c>
      <c r="F102" s="53">
        <v>3.32</v>
      </c>
      <c r="G102" s="53">
        <v>0.15</v>
      </c>
      <c r="H102" s="53">
        <v>8.47</v>
      </c>
      <c r="K102" s="13">
        <v>41</v>
      </c>
      <c r="L102" s="14">
        <v>10.56</v>
      </c>
      <c r="M102" s="14">
        <v>0.57</v>
      </c>
      <c r="N102" s="14">
        <v>1.28</v>
      </c>
      <c r="O102" s="54">
        <v>-0.96</v>
      </c>
      <c r="P102" s="54">
        <v>-0.96</v>
      </c>
      <c r="Q102" s="54">
        <v>3.5</v>
      </c>
      <c r="R102" s="54">
        <v>9.03</v>
      </c>
    </row>
    <row r="103" spans="1:18" ht="12.75">
      <c r="A103" s="11">
        <v>42</v>
      </c>
      <c r="B103" s="12">
        <v>10.79</v>
      </c>
      <c r="C103" s="12">
        <v>0.59</v>
      </c>
      <c r="D103" s="12">
        <v>1.3</v>
      </c>
      <c r="E103" s="53">
        <v>3.33</v>
      </c>
      <c r="F103" s="53">
        <v>3.33</v>
      </c>
      <c r="G103" s="53">
        <v>0.15</v>
      </c>
      <c r="H103" s="53">
        <v>8.7</v>
      </c>
      <c r="K103" s="13">
        <v>42</v>
      </c>
      <c r="L103" s="14">
        <v>10.79</v>
      </c>
      <c r="M103" s="14">
        <v>0.59</v>
      </c>
      <c r="N103" s="14">
        <v>1.3</v>
      </c>
      <c r="O103" s="54">
        <v>-0.98</v>
      </c>
      <c r="P103" s="54">
        <v>-0.98</v>
      </c>
      <c r="Q103" s="54">
        <v>3.5</v>
      </c>
      <c r="R103" s="54">
        <v>9.29</v>
      </c>
    </row>
    <row r="104" spans="1:18" ht="12.75">
      <c r="A104" s="11">
        <v>43</v>
      </c>
      <c r="B104" s="12">
        <v>11.02</v>
      </c>
      <c r="C104" s="12">
        <v>0.6</v>
      </c>
      <c r="D104" s="12">
        <v>1.32</v>
      </c>
      <c r="E104" s="53">
        <v>3.35</v>
      </c>
      <c r="F104" s="53">
        <v>3.35</v>
      </c>
      <c r="G104" s="53">
        <v>0.15</v>
      </c>
      <c r="H104" s="53">
        <v>8.94</v>
      </c>
      <c r="K104" s="13">
        <v>43</v>
      </c>
      <c r="L104" s="14">
        <v>11.02</v>
      </c>
      <c r="M104" s="14">
        <v>0.6</v>
      </c>
      <c r="N104" s="14">
        <v>1.32</v>
      </c>
      <c r="O104" s="54">
        <v>-1</v>
      </c>
      <c r="P104" s="54">
        <v>-1</v>
      </c>
      <c r="Q104" s="54">
        <v>3.5</v>
      </c>
      <c r="R104" s="54">
        <v>9.54</v>
      </c>
    </row>
    <row r="105" spans="1:18" ht="12.75">
      <c r="A105" s="11">
        <v>44</v>
      </c>
      <c r="B105" s="12">
        <v>11.26</v>
      </c>
      <c r="C105" s="12">
        <v>0.62</v>
      </c>
      <c r="D105" s="12">
        <v>1.34</v>
      </c>
      <c r="E105" s="53">
        <v>3.36</v>
      </c>
      <c r="F105" s="53">
        <v>3.36</v>
      </c>
      <c r="G105" s="53">
        <v>0.15</v>
      </c>
      <c r="H105" s="53">
        <v>9.19</v>
      </c>
      <c r="K105" s="13">
        <v>44</v>
      </c>
      <c r="L105" s="14">
        <v>11.26</v>
      </c>
      <c r="M105" s="14">
        <v>0.62</v>
      </c>
      <c r="N105" s="14">
        <v>1.34</v>
      </c>
      <c r="O105" s="54">
        <v>-1.03</v>
      </c>
      <c r="P105" s="54">
        <v>-1.03</v>
      </c>
      <c r="Q105" s="54">
        <v>3.5</v>
      </c>
      <c r="R105" s="54">
        <v>9.81</v>
      </c>
    </row>
    <row r="106" spans="1:18" ht="12.75">
      <c r="A106" s="11">
        <v>45</v>
      </c>
      <c r="B106" s="12">
        <v>11.51</v>
      </c>
      <c r="C106" s="12">
        <v>0.63</v>
      </c>
      <c r="D106" s="12">
        <v>1.37</v>
      </c>
      <c r="E106" s="53">
        <v>3.37</v>
      </c>
      <c r="F106" s="53">
        <v>3.37</v>
      </c>
      <c r="G106" s="53">
        <v>0.15</v>
      </c>
      <c r="H106" s="53">
        <v>9.45</v>
      </c>
      <c r="K106" s="13">
        <v>45</v>
      </c>
      <c r="L106" s="14">
        <v>11.51</v>
      </c>
      <c r="M106" s="14">
        <v>0.63</v>
      </c>
      <c r="N106" s="14">
        <v>1.37</v>
      </c>
      <c r="O106" s="54">
        <v>-1.05</v>
      </c>
      <c r="P106" s="54">
        <v>-1.05</v>
      </c>
      <c r="Q106" s="54">
        <v>3.5</v>
      </c>
      <c r="R106" s="54">
        <v>10.09</v>
      </c>
    </row>
    <row r="107" spans="1:18" ht="12.75">
      <c r="A107" s="11">
        <v>46</v>
      </c>
      <c r="B107" s="12">
        <v>11.76</v>
      </c>
      <c r="C107" s="12">
        <v>0.64</v>
      </c>
      <c r="D107" s="12">
        <v>1.39</v>
      </c>
      <c r="E107" s="53">
        <v>3.38</v>
      </c>
      <c r="F107" s="53">
        <v>3.38</v>
      </c>
      <c r="G107" s="53">
        <v>0.15</v>
      </c>
      <c r="H107" s="53">
        <v>9.71</v>
      </c>
      <c r="K107" s="13">
        <v>46</v>
      </c>
      <c r="L107" s="14">
        <v>11.76</v>
      </c>
      <c r="M107" s="14">
        <v>0.64</v>
      </c>
      <c r="N107" s="14">
        <v>1.39</v>
      </c>
      <c r="O107" s="54">
        <v>-1.07</v>
      </c>
      <c r="P107" s="54">
        <v>-1.07</v>
      </c>
      <c r="Q107" s="54">
        <v>3.5</v>
      </c>
      <c r="R107" s="54">
        <v>10.37</v>
      </c>
    </row>
    <row r="108" spans="1:18" ht="12.75">
      <c r="A108" s="11">
        <v>47</v>
      </c>
      <c r="B108" s="12">
        <v>12.02</v>
      </c>
      <c r="C108" s="12">
        <v>0.66</v>
      </c>
      <c r="D108" s="12">
        <v>1.41</v>
      </c>
      <c r="E108" s="53">
        <v>3.39</v>
      </c>
      <c r="F108" s="53">
        <v>3.39</v>
      </c>
      <c r="G108" s="53">
        <v>0.15</v>
      </c>
      <c r="H108" s="53">
        <v>9.98</v>
      </c>
      <c r="K108" s="13">
        <v>47</v>
      </c>
      <c r="L108" s="14">
        <v>12.02</v>
      </c>
      <c r="M108" s="14">
        <v>0.66</v>
      </c>
      <c r="N108" s="14">
        <v>1.41</v>
      </c>
      <c r="O108" s="54">
        <v>-1.09</v>
      </c>
      <c r="P108" s="54">
        <v>-1.09</v>
      </c>
      <c r="Q108" s="54">
        <v>3.5</v>
      </c>
      <c r="R108" s="54">
        <v>10.66</v>
      </c>
    </row>
    <row r="109" spans="1:18" ht="12.75">
      <c r="A109" s="11">
        <v>48</v>
      </c>
      <c r="B109" s="12">
        <v>12.29</v>
      </c>
      <c r="C109" s="12">
        <v>0.68</v>
      </c>
      <c r="D109" s="12">
        <v>1.43</v>
      </c>
      <c r="E109" s="53">
        <v>3.41</v>
      </c>
      <c r="F109" s="53">
        <v>3.41</v>
      </c>
      <c r="G109" s="53">
        <v>0.15</v>
      </c>
      <c r="H109" s="53">
        <v>10.26</v>
      </c>
      <c r="K109" s="13">
        <v>48</v>
      </c>
      <c r="L109" s="14">
        <v>12.29</v>
      </c>
      <c r="M109" s="14">
        <v>0.68</v>
      </c>
      <c r="N109" s="14">
        <v>1.43</v>
      </c>
      <c r="O109" s="54">
        <v>-1.11</v>
      </c>
      <c r="P109" s="54">
        <v>-1.11</v>
      </c>
      <c r="Q109" s="54">
        <v>3.5</v>
      </c>
      <c r="R109" s="54">
        <v>10.96</v>
      </c>
    </row>
    <row r="110" spans="1:18" ht="12.75">
      <c r="A110" s="11">
        <v>49</v>
      </c>
      <c r="B110" s="12">
        <v>12.56</v>
      </c>
      <c r="C110" s="12">
        <v>0.69</v>
      </c>
      <c r="D110" s="12">
        <v>1.45</v>
      </c>
      <c r="E110" s="53">
        <v>3.42</v>
      </c>
      <c r="F110" s="53">
        <v>3.42</v>
      </c>
      <c r="G110" s="53">
        <v>0.15</v>
      </c>
      <c r="H110" s="53">
        <v>10.55</v>
      </c>
      <c r="K110" s="13">
        <v>49</v>
      </c>
      <c r="L110" s="14">
        <v>12.56</v>
      </c>
      <c r="M110" s="14">
        <v>0.69</v>
      </c>
      <c r="N110" s="14">
        <v>1.45</v>
      </c>
      <c r="O110" s="54">
        <v>-1.14</v>
      </c>
      <c r="P110" s="54">
        <v>-1.14</v>
      </c>
      <c r="Q110" s="54">
        <v>3.5</v>
      </c>
      <c r="R110" s="54">
        <v>11.27</v>
      </c>
    </row>
    <row r="111" spans="1:18" ht="12.75">
      <c r="A111" s="11">
        <v>50</v>
      </c>
      <c r="B111" s="12">
        <v>12.84</v>
      </c>
      <c r="C111" s="12">
        <v>0.71</v>
      </c>
      <c r="D111" s="12">
        <v>1.46</v>
      </c>
      <c r="E111" s="53">
        <v>3.43</v>
      </c>
      <c r="F111" s="53">
        <v>3.43</v>
      </c>
      <c r="G111" s="53">
        <v>0.15</v>
      </c>
      <c r="H111" s="53">
        <v>10.84</v>
      </c>
      <c r="K111" s="13">
        <v>50</v>
      </c>
      <c r="L111" s="14">
        <v>12.84</v>
      </c>
      <c r="M111" s="14">
        <v>0.71</v>
      </c>
      <c r="N111" s="14">
        <v>1.46</v>
      </c>
      <c r="O111" s="54">
        <v>-1.16</v>
      </c>
      <c r="P111" s="54">
        <v>-1.16</v>
      </c>
      <c r="Q111" s="54">
        <v>3.5</v>
      </c>
      <c r="R111" s="54">
        <v>11.59</v>
      </c>
    </row>
    <row r="112" spans="1:18" ht="12.75">
      <c r="A112" s="11">
        <v>51</v>
      </c>
      <c r="B112" s="12">
        <v>13.13</v>
      </c>
      <c r="C112" s="12">
        <v>0.73</v>
      </c>
      <c r="D112" s="12">
        <v>1.48</v>
      </c>
      <c r="E112" s="53">
        <v>3.44</v>
      </c>
      <c r="F112" s="53">
        <v>3.44</v>
      </c>
      <c r="G112" s="53">
        <v>0.15</v>
      </c>
      <c r="H112" s="53">
        <v>11.15</v>
      </c>
      <c r="K112" s="13">
        <v>51</v>
      </c>
      <c r="L112" s="14">
        <v>13.13</v>
      </c>
      <c r="M112" s="14">
        <v>0.73</v>
      </c>
      <c r="N112" s="14">
        <v>1.48</v>
      </c>
      <c r="O112" s="54">
        <v>-1.19</v>
      </c>
      <c r="P112" s="54">
        <v>-1.19</v>
      </c>
      <c r="Q112" s="54">
        <v>3.5</v>
      </c>
      <c r="R112" s="54">
        <v>11.92</v>
      </c>
    </row>
    <row r="113" spans="1:18" ht="12.75">
      <c r="A113" s="11">
        <v>52</v>
      </c>
      <c r="B113" s="12">
        <v>13.42</v>
      </c>
      <c r="C113" s="12">
        <v>0.74</v>
      </c>
      <c r="D113" s="12">
        <v>1.5</v>
      </c>
      <c r="E113" s="53">
        <v>3.46</v>
      </c>
      <c r="F113" s="53">
        <v>3.46</v>
      </c>
      <c r="G113" s="53">
        <v>0.15</v>
      </c>
      <c r="H113" s="53">
        <v>11.46</v>
      </c>
      <c r="K113" s="13">
        <v>52</v>
      </c>
      <c r="L113" s="14">
        <v>13.42</v>
      </c>
      <c r="M113" s="14">
        <v>0.74</v>
      </c>
      <c r="N113" s="14">
        <v>1.5</v>
      </c>
      <c r="O113" s="54">
        <v>-1.21</v>
      </c>
      <c r="P113" s="54">
        <v>-1.21</v>
      </c>
      <c r="Q113" s="54">
        <v>3.5</v>
      </c>
      <c r="R113" s="54">
        <v>12.27</v>
      </c>
    </row>
    <row r="114" spans="1:18" ht="12.75">
      <c r="A114" s="11">
        <v>53</v>
      </c>
      <c r="B114" s="12">
        <v>13.73</v>
      </c>
      <c r="C114" s="12">
        <v>0.76</v>
      </c>
      <c r="D114" s="12">
        <v>1.52</v>
      </c>
      <c r="E114" s="53">
        <v>3.47</v>
      </c>
      <c r="F114" s="53">
        <v>3.47</v>
      </c>
      <c r="G114" s="53">
        <v>0.15</v>
      </c>
      <c r="H114" s="53">
        <v>11.79</v>
      </c>
      <c r="K114" s="13">
        <v>53</v>
      </c>
      <c r="L114" s="14">
        <v>13.73</v>
      </c>
      <c r="M114" s="14">
        <v>0.76</v>
      </c>
      <c r="N114" s="14">
        <v>1.52</v>
      </c>
      <c r="O114" s="54">
        <v>-1.24</v>
      </c>
      <c r="P114" s="54">
        <v>-1.24</v>
      </c>
      <c r="Q114" s="54">
        <v>3.5</v>
      </c>
      <c r="R114" s="54">
        <v>12.62</v>
      </c>
    </row>
    <row r="115" spans="1:18" ht="12.75">
      <c r="A115" s="11">
        <v>54</v>
      </c>
      <c r="B115" s="12">
        <v>14.04</v>
      </c>
      <c r="C115" s="12">
        <v>0.78</v>
      </c>
      <c r="D115" s="12">
        <v>1.53</v>
      </c>
      <c r="E115" s="53">
        <v>3.49</v>
      </c>
      <c r="F115" s="53">
        <v>3.49</v>
      </c>
      <c r="G115" s="53">
        <v>0.15</v>
      </c>
      <c r="H115" s="53">
        <v>12.13</v>
      </c>
      <c r="K115" s="13">
        <v>54</v>
      </c>
      <c r="L115" s="14">
        <v>14.04</v>
      </c>
      <c r="M115" s="14">
        <v>0.78</v>
      </c>
      <c r="N115" s="14">
        <v>1.53</v>
      </c>
      <c r="O115" s="54">
        <v>-1.27</v>
      </c>
      <c r="P115" s="54">
        <v>-1.27</v>
      </c>
      <c r="Q115" s="54">
        <v>3.5</v>
      </c>
      <c r="R115" s="54">
        <v>12.99</v>
      </c>
    </row>
    <row r="116" spans="1:18" ht="12.75">
      <c r="A116" s="11">
        <v>55</v>
      </c>
      <c r="B116" s="12">
        <v>14.37</v>
      </c>
      <c r="C116" s="12">
        <v>0.8</v>
      </c>
      <c r="D116" s="12">
        <v>1.54</v>
      </c>
      <c r="E116" s="53">
        <v>3.5</v>
      </c>
      <c r="F116" s="53">
        <v>3.5</v>
      </c>
      <c r="G116" s="53">
        <v>0.15</v>
      </c>
      <c r="H116" s="53">
        <v>12.48</v>
      </c>
      <c r="K116" s="13">
        <v>55</v>
      </c>
      <c r="L116" s="14">
        <v>14.37</v>
      </c>
      <c r="M116" s="14">
        <v>0.8</v>
      </c>
      <c r="N116" s="14">
        <v>1.54</v>
      </c>
      <c r="O116" s="54">
        <v>-1.29</v>
      </c>
      <c r="P116" s="54">
        <v>-1.29</v>
      </c>
      <c r="Q116" s="54">
        <v>3.5</v>
      </c>
      <c r="R116" s="54">
        <v>13.37</v>
      </c>
    </row>
    <row r="117" spans="1:18" ht="12.75">
      <c r="A117" s="11">
        <v>56</v>
      </c>
      <c r="B117" s="12">
        <v>14.7</v>
      </c>
      <c r="C117" s="12">
        <v>0.82</v>
      </c>
      <c r="D117" s="12">
        <v>1.56</v>
      </c>
      <c r="E117" s="53">
        <v>3.52</v>
      </c>
      <c r="F117" s="53">
        <v>3.52</v>
      </c>
      <c r="G117" s="53">
        <v>0.15</v>
      </c>
      <c r="H117" s="53">
        <v>12.84</v>
      </c>
      <c r="K117" s="13">
        <v>56</v>
      </c>
      <c r="L117" s="14">
        <v>14.7</v>
      </c>
      <c r="M117" s="14">
        <v>0.82</v>
      </c>
      <c r="N117" s="14">
        <v>1.56</v>
      </c>
      <c r="O117" s="54">
        <v>-1.32</v>
      </c>
      <c r="P117" s="54">
        <v>-1.32</v>
      </c>
      <c r="Q117" s="54">
        <v>3.5</v>
      </c>
      <c r="R117" s="54">
        <v>13.77</v>
      </c>
    </row>
    <row r="118" spans="1:18" ht="12.75">
      <c r="A118" s="11">
        <v>57</v>
      </c>
      <c r="B118" s="12">
        <v>15.04</v>
      </c>
      <c r="C118" s="12">
        <v>0.84</v>
      </c>
      <c r="D118" s="12">
        <v>1.57</v>
      </c>
      <c r="E118" s="53">
        <v>3.54</v>
      </c>
      <c r="F118" s="53">
        <v>3.54</v>
      </c>
      <c r="G118" s="53">
        <v>0.15</v>
      </c>
      <c r="H118" s="53">
        <v>13.22</v>
      </c>
      <c r="K118" s="13">
        <v>57</v>
      </c>
      <c r="L118" s="14">
        <v>15.04</v>
      </c>
      <c r="M118" s="14">
        <v>0.84</v>
      </c>
      <c r="N118" s="14">
        <v>1.57</v>
      </c>
      <c r="O118" s="54">
        <v>-1.35</v>
      </c>
      <c r="P118" s="54">
        <v>-1.35</v>
      </c>
      <c r="Q118" s="54">
        <v>3.5</v>
      </c>
      <c r="R118" s="54">
        <v>14.18</v>
      </c>
    </row>
    <row r="119" spans="1:18" ht="12.75">
      <c r="A119" s="11">
        <v>58</v>
      </c>
      <c r="B119" s="12">
        <v>15.4</v>
      </c>
      <c r="C119" s="12">
        <v>0.86</v>
      </c>
      <c r="D119" s="12">
        <v>1.58</v>
      </c>
      <c r="E119" s="53">
        <v>3.56</v>
      </c>
      <c r="F119" s="53">
        <v>3.56</v>
      </c>
      <c r="G119" s="53">
        <v>0.15</v>
      </c>
      <c r="H119" s="53">
        <v>13.62</v>
      </c>
      <c r="K119" s="13">
        <v>58</v>
      </c>
      <c r="L119" s="14">
        <v>15.4</v>
      </c>
      <c r="M119" s="14">
        <v>0.86</v>
      </c>
      <c r="N119" s="14">
        <v>1.58</v>
      </c>
      <c r="O119" s="54">
        <v>-1.38</v>
      </c>
      <c r="P119" s="54">
        <v>-1.38</v>
      </c>
      <c r="Q119" s="54">
        <v>3.5</v>
      </c>
      <c r="R119" s="54">
        <v>14.61</v>
      </c>
    </row>
    <row r="120" spans="1:18" ht="12.75">
      <c r="A120" s="11">
        <v>59</v>
      </c>
      <c r="B120" s="12">
        <v>15.77</v>
      </c>
      <c r="C120" s="12">
        <v>0.88</v>
      </c>
      <c r="D120" s="12">
        <v>1.58</v>
      </c>
      <c r="E120" s="53">
        <v>3.58</v>
      </c>
      <c r="F120" s="53">
        <v>3.58</v>
      </c>
      <c r="G120" s="53">
        <v>0.15</v>
      </c>
      <c r="H120" s="53">
        <v>14.03</v>
      </c>
      <c r="K120" s="13">
        <v>59</v>
      </c>
      <c r="L120" s="14">
        <v>15.77</v>
      </c>
      <c r="M120" s="14">
        <v>0.88</v>
      </c>
      <c r="N120" s="14">
        <v>1.58</v>
      </c>
      <c r="O120" s="54">
        <v>-1.44</v>
      </c>
      <c r="P120" s="54">
        <v>-1.44</v>
      </c>
      <c r="Q120" s="54">
        <v>3.5</v>
      </c>
      <c r="R120" s="54">
        <v>15.05</v>
      </c>
    </row>
    <row r="121" spans="1:18" ht="12.75">
      <c r="A121" s="11">
        <v>60</v>
      </c>
      <c r="B121" s="12">
        <v>16.15</v>
      </c>
      <c r="C121" s="12">
        <v>0.9</v>
      </c>
      <c r="D121" s="12">
        <v>1.59</v>
      </c>
      <c r="E121" s="53">
        <v>3.6</v>
      </c>
      <c r="F121" s="53">
        <v>3.6</v>
      </c>
      <c r="G121" s="53">
        <v>0.15</v>
      </c>
      <c r="H121" s="53">
        <v>14.46</v>
      </c>
      <c r="K121" s="13">
        <v>60</v>
      </c>
      <c r="L121" s="14">
        <v>16.15</v>
      </c>
      <c r="M121" s="14">
        <v>0.9</v>
      </c>
      <c r="N121" s="14">
        <v>1.59</v>
      </c>
      <c r="O121" s="54">
        <v>-1.01</v>
      </c>
      <c r="P121" s="54">
        <v>-3.68</v>
      </c>
      <c r="Q121" s="54">
        <v>1</v>
      </c>
      <c r="R121" s="54">
        <v>15.52</v>
      </c>
    </row>
    <row r="122" spans="1:18" ht="12.75">
      <c r="A122" s="11">
        <v>61</v>
      </c>
      <c r="B122" s="12">
        <v>16.55</v>
      </c>
      <c r="C122" s="12">
        <v>0.92</v>
      </c>
      <c r="D122" s="12">
        <v>1.59</v>
      </c>
      <c r="E122" s="53">
        <v>3.63</v>
      </c>
      <c r="F122" s="53">
        <v>3.63</v>
      </c>
      <c r="G122" s="53">
        <v>0.15</v>
      </c>
      <c r="H122" s="53">
        <v>14.92</v>
      </c>
      <c r="K122" s="13">
        <v>61</v>
      </c>
      <c r="L122" s="14">
        <v>16.55</v>
      </c>
      <c r="M122" s="14">
        <v>0.92</v>
      </c>
      <c r="N122" s="14">
        <v>1.59</v>
      </c>
      <c r="O122" s="54">
        <v>-0.05</v>
      </c>
      <c r="P122" s="54">
        <v>-2.79</v>
      </c>
      <c r="Q122" s="54">
        <v>1</v>
      </c>
      <c r="R122" s="54">
        <v>16</v>
      </c>
    </row>
    <row r="123" spans="1:18" ht="12.75">
      <c r="A123" s="11">
        <v>62</v>
      </c>
      <c r="B123" s="12">
        <v>16.96</v>
      </c>
      <c r="C123" s="12">
        <v>0.94</v>
      </c>
      <c r="D123" s="12">
        <v>1.59</v>
      </c>
      <c r="E123" s="53">
        <v>3.65</v>
      </c>
      <c r="F123" s="53">
        <v>3.65</v>
      </c>
      <c r="G123" s="53">
        <v>0.15</v>
      </c>
      <c r="H123" s="53">
        <v>15.39</v>
      </c>
      <c r="K123" s="13">
        <v>62</v>
      </c>
      <c r="L123" s="14">
        <v>16.96</v>
      </c>
      <c r="M123" s="14">
        <v>0.94</v>
      </c>
      <c r="N123" s="50">
        <v>1.59</v>
      </c>
      <c r="O123" s="54">
        <v>0.95</v>
      </c>
      <c r="P123" s="54">
        <v>-1.87</v>
      </c>
      <c r="Q123" s="54">
        <v>1</v>
      </c>
      <c r="R123" s="54">
        <v>16.49</v>
      </c>
    </row>
    <row r="124" spans="1:18" ht="12.75">
      <c r="A124" s="11">
        <v>63</v>
      </c>
      <c r="B124" s="12">
        <v>17.39</v>
      </c>
      <c r="C124" s="45">
        <v>0.97</v>
      </c>
      <c r="D124" s="12">
        <v>1.59</v>
      </c>
      <c r="E124" s="53">
        <v>3.68</v>
      </c>
      <c r="F124" s="53">
        <v>3.68</v>
      </c>
      <c r="G124" s="53">
        <v>0.15</v>
      </c>
      <c r="H124" s="53">
        <v>15.89</v>
      </c>
      <c r="K124" s="13">
        <v>63</v>
      </c>
      <c r="L124" s="14">
        <v>17.39</v>
      </c>
      <c r="M124" s="14">
        <v>0.97</v>
      </c>
      <c r="N124" s="14">
        <v>1.59</v>
      </c>
      <c r="O124" s="54">
        <v>1.98</v>
      </c>
      <c r="P124" s="54">
        <v>-0.92</v>
      </c>
      <c r="Q124" s="54">
        <v>1</v>
      </c>
      <c r="R124" s="54">
        <v>17.01</v>
      </c>
    </row>
    <row r="125" spans="1:18" ht="12.75">
      <c r="A125" s="11">
        <v>64</v>
      </c>
      <c r="B125" s="12">
        <v>17.83</v>
      </c>
      <c r="C125" s="12">
        <v>0.99</v>
      </c>
      <c r="D125" s="12">
        <v>1.59</v>
      </c>
      <c r="E125" s="53">
        <v>3.79</v>
      </c>
      <c r="F125" s="53">
        <v>3.79</v>
      </c>
      <c r="G125" s="53">
        <v>0.15</v>
      </c>
      <c r="H125" s="53">
        <v>16.42</v>
      </c>
      <c r="K125" s="13">
        <v>64</v>
      </c>
      <c r="L125" s="14">
        <v>17.83</v>
      </c>
      <c r="M125" s="14">
        <v>0.99</v>
      </c>
      <c r="N125" s="14">
        <v>1.59</v>
      </c>
      <c r="O125" s="54">
        <v>3.05</v>
      </c>
      <c r="P125" s="54">
        <v>0.07</v>
      </c>
      <c r="Q125" s="54">
        <v>1</v>
      </c>
      <c r="R125" s="54">
        <v>17.55</v>
      </c>
    </row>
    <row r="126" spans="1:18" ht="12.75">
      <c r="A126" s="46">
        <v>65</v>
      </c>
      <c r="B126" s="47">
        <v>17.83</v>
      </c>
      <c r="C126" s="45">
        <v>0.99</v>
      </c>
      <c r="D126" s="45">
        <v>1.59</v>
      </c>
      <c r="E126" s="48"/>
      <c r="F126" s="48"/>
      <c r="G126" s="48"/>
      <c r="H126" s="48"/>
      <c r="K126" s="51">
        <v>65</v>
      </c>
      <c r="L126" s="50">
        <v>17.83</v>
      </c>
      <c r="M126" s="50">
        <v>0.99</v>
      </c>
      <c r="N126" s="50">
        <v>1.59</v>
      </c>
      <c r="O126" s="52"/>
      <c r="P126" s="52"/>
      <c r="Q126" s="52"/>
      <c r="R126" s="52"/>
    </row>
    <row r="127" spans="1:18" ht="12.75">
      <c r="A127" s="46">
        <v>66</v>
      </c>
      <c r="B127" s="47">
        <v>17.83</v>
      </c>
      <c r="C127" s="45">
        <v>0.99</v>
      </c>
      <c r="D127" s="45">
        <v>1.59</v>
      </c>
      <c r="E127" s="49"/>
      <c r="F127" s="49"/>
      <c r="G127" s="49"/>
      <c r="H127" s="49"/>
      <c r="K127" s="51">
        <v>66</v>
      </c>
      <c r="L127" s="50">
        <v>17.83</v>
      </c>
      <c r="M127" s="50">
        <v>0.99</v>
      </c>
      <c r="N127" s="50">
        <v>1.59</v>
      </c>
      <c r="O127" s="52"/>
      <c r="P127" s="52"/>
      <c r="Q127" s="52"/>
      <c r="R127" s="52"/>
    </row>
    <row r="128" spans="1:18" ht="12.75">
      <c r="A128" s="46">
        <v>67</v>
      </c>
      <c r="B128" s="47">
        <v>17.83</v>
      </c>
      <c r="C128" s="45">
        <v>0.99</v>
      </c>
      <c r="D128" s="45">
        <v>1.59</v>
      </c>
      <c r="E128" s="49"/>
      <c r="F128" s="49"/>
      <c r="G128" s="49"/>
      <c r="H128" s="49"/>
      <c r="K128" s="51">
        <v>67</v>
      </c>
      <c r="L128" s="50">
        <v>17.83</v>
      </c>
      <c r="M128" s="50">
        <v>0.99</v>
      </c>
      <c r="N128" s="50">
        <v>1.59</v>
      </c>
      <c r="O128" s="52"/>
      <c r="P128" s="52"/>
      <c r="Q128" s="52"/>
      <c r="R128" s="52"/>
    </row>
    <row r="129" spans="1:18" ht="12.75">
      <c r="A129" s="46">
        <v>68</v>
      </c>
      <c r="B129" s="47">
        <v>17.83</v>
      </c>
      <c r="C129" s="45">
        <v>0.99</v>
      </c>
      <c r="D129" s="45">
        <v>1.59</v>
      </c>
      <c r="E129" s="49"/>
      <c r="F129" s="49"/>
      <c r="G129" s="49"/>
      <c r="H129" s="49"/>
      <c r="K129" s="51">
        <v>68</v>
      </c>
      <c r="L129" s="50">
        <v>17.83</v>
      </c>
      <c r="M129" s="50">
        <v>0.99</v>
      </c>
      <c r="N129" s="50">
        <v>1.59</v>
      </c>
      <c r="O129" s="52"/>
      <c r="P129" s="52"/>
      <c r="Q129" s="52"/>
      <c r="R129" s="52"/>
    </row>
    <row r="130" spans="1:18" ht="12.75">
      <c r="A130" s="46">
        <v>69</v>
      </c>
      <c r="B130" s="47">
        <v>17.83</v>
      </c>
      <c r="C130" s="45">
        <v>0.99</v>
      </c>
      <c r="D130" s="45">
        <v>1.59</v>
      </c>
      <c r="E130" s="49"/>
      <c r="F130" s="49"/>
      <c r="G130" s="49"/>
      <c r="H130" s="49"/>
      <c r="K130" s="51">
        <v>69</v>
      </c>
      <c r="L130" s="50">
        <v>17.83</v>
      </c>
      <c r="M130" s="50">
        <v>0.99</v>
      </c>
      <c r="N130" s="50">
        <v>1.59</v>
      </c>
      <c r="O130" s="52"/>
      <c r="P130" s="52"/>
      <c r="Q130" s="52"/>
      <c r="R130" s="52"/>
    </row>
    <row r="131" spans="1:18" ht="12.75">
      <c r="A131" s="46">
        <v>70</v>
      </c>
      <c r="B131" s="47">
        <v>17.83</v>
      </c>
      <c r="C131" s="45">
        <v>0.99</v>
      </c>
      <c r="D131" s="45">
        <v>1.59</v>
      </c>
      <c r="E131" s="49"/>
      <c r="F131" s="49"/>
      <c r="G131" s="49"/>
      <c r="H131" s="49"/>
      <c r="K131" s="51">
        <v>70</v>
      </c>
      <c r="L131" s="50">
        <v>17.83</v>
      </c>
      <c r="M131" s="50">
        <v>0.99</v>
      </c>
      <c r="N131" s="50">
        <v>1.59</v>
      </c>
      <c r="O131" s="52"/>
      <c r="P131" s="52"/>
      <c r="Q131" s="52"/>
      <c r="R131" s="52"/>
    </row>
    <row r="132" spans="1:18" ht="12.75">
      <c r="A132" s="46">
        <v>71</v>
      </c>
      <c r="B132" s="47">
        <v>17.83</v>
      </c>
      <c r="C132" s="45">
        <v>0.99</v>
      </c>
      <c r="D132" s="45">
        <v>1.59</v>
      </c>
      <c r="E132" s="49"/>
      <c r="F132" s="49"/>
      <c r="G132" s="49"/>
      <c r="H132" s="49"/>
      <c r="K132" s="51">
        <v>71</v>
      </c>
      <c r="L132" s="50">
        <v>17.83</v>
      </c>
      <c r="M132" s="50">
        <v>0.99</v>
      </c>
      <c r="N132" s="50">
        <v>1.59</v>
      </c>
      <c r="O132" s="52"/>
      <c r="P132" s="52"/>
      <c r="Q132" s="52"/>
      <c r="R132" s="52"/>
    </row>
    <row r="133" spans="1:18" ht="12.75">
      <c r="A133" s="46">
        <v>72</v>
      </c>
      <c r="B133" s="47">
        <v>17.83</v>
      </c>
      <c r="C133" s="45">
        <v>0.99</v>
      </c>
      <c r="D133" s="45">
        <v>1.59</v>
      </c>
      <c r="E133" s="49"/>
      <c r="F133" s="49"/>
      <c r="G133" s="49"/>
      <c r="H133" s="49"/>
      <c r="K133" s="51">
        <v>72</v>
      </c>
      <c r="L133" s="50">
        <v>17.83</v>
      </c>
      <c r="M133" s="50">
        <v>0.99</v>
      </c>
      <c r="N133" s="50">
        <v>1.59</v>
      </c>
      <c r="O133" s="52"/>
      <c r="P133" s="52"/>
      <c r="Q133" s="52"/>
      <c r="R133" s="52"/>
    </row>
    <row r="134" spans="1:18" ht="12.75">
      <c r="A134" s="46">
        <v>73</v>
      </c>
      <c r="B134" s="47">
        <v>17.83</v>
      </c>
      <c r="C134" s="45">
        <v>0.99</v>
      </c>
      <c r="D134" s="45">
        <v>1.59</v>
      </c>
      <c r="E134" s="49"/>
      <c r="F134" s="49"/>
      <c r="G134" s="49"/>
      <c r="H134" s="49"/>
      <c r="K134" s="51">
        <v>73</v>
      </c>
      <c r="L134" s="50">
        <v>17.83</v>
      </c>
      <c r="M134" s="50">
        <v>0.99</v>
      </c>
      <c r="N134" s="50">
        <v>1.59</v>
      </c>
      <c r="O134" s="52"/>
      <c r="P134" s="52"/>
      <c r="Q134" s="52"/>
      <c r="R134" s="52"/>
    </row>
    <row r="135" spans="1:18" ht="12.75">
      <c r="A135" s="46">
        <v>74</v>
      </c>
      <c r="B135" s="47">
        <v>17.83</v>
      </c>
      <c r="C135" s="45">
        <v>0.99</v>
      </c>
      <c r="D135" s="45">
        <v>1.59</v>
      </c>
      <c r="E135" s="49"/>
      <c r="F135" s="49"/>
      <c r="G135" s="49"/>
      <c r="H135" s="49"/>
      <c r="K135" s="51">
        <v>74</v>
      </c>
      <c r="L135" s="50">
        <v>17.83</v>
      </c>
      <c r="M135" s="50">
        <v>0.99</v>
      </c>
      <c r="N135" s="50">
        <v>1.59</v>
      </c>
      <c r="O135" s="52"/>
      <c r="P135" s="52"/>
      <c r="Q135" s="52"/>
      <c r="R135" s="52"/>
    </row>
  </sheetData>
  <sheetProtection password="CEBA" sheet="1"/>
  <mergeCells count="34">
    <mergeCell ref="A8:H8"/>
    <mergeCell ref="K8:R8"/>
    <mergeCell ref="A73:H73"/>
    <mergeCell ref="K73:R73"/>
    <mergeCell ref="A74:A76"/>
    <mergeCell ref="B74:B76"/>
    <mergeCell ref="C74:C76"/>
    <mergeCell ref="D74:D76"/>
    <mergeCell ref="E74:G75"/>
    <mergeCell ref="D72:E72"/>
    <mergeCell ref="H74:H76"/>
    <mergeCell ref="L9:L11"/>
    <mergeCell ref="M9:M11"/>
    <mergeCell ref="B9:B11"/>
    <mergeCell ref="C9:C11"/>
    <mergeCell ref="D9:D11"/>
    <mergeCell ref="E9:G10"/>
    <mergeCell ref="H9:H11"/>
    <mergeCell ref="N72:O72"/>
    <mergeCell ref="O9:Q10"/>
    <mergeCell ref="R9:R11"/>
    <mergeCell ref="K9:K11"/>
    <mergeCell ref="B2:C2"/>
    <mergeCell ref="B3:C3"/>
    <mergeCell ref="B4:C4"/>
    <mergeCell ref="A7:H7"/>
    <mergeCell ref="A9:A11"/>
    <mergeCell ref="N9:N11"/>
    <mergeCell ref="R74:R76"/>
    <mergeCell ref="K74:K76"/>
    <mergeCell ref="L74:L76"/>
    <mergeCell ref="M74:M76"/>
    <mergeCell ref="N74:N76"/>
    <mergeCell ref="O74:Q7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Stephen.Lee@gov.scot</dc:creator>
  <cp:keywords/>
  <dc:description/>
  <cp:lastModifiedBy>U208824</cp:lastModifiedBy>
  <cp:lastPrinted>2019-03-01T14:16:04Z</cp:lastPrinted>
  <dcterms:created xsi:type="dcterms:W3CDTF">2012-12-24T12:06:45Z</dcterms:created>
  <dcterms:modified xsi:type="dcterms:W3CDTF">2022-03-17T10:47:41Z</dcterms:modified>
  <cp:category/>
  <cp:version/>
  <cp:contentType/>
  <cp:contentStatus/>
</cp:coreProperties>
</file>